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Questa_cartella_di_lavoro" defaultThemeVersion="202300"/>
  <mc:AlternateContent xmlns:mc="http://schemas.openxmlformats.org/markup-compatibility/2006">
    <mc:Choice Requires="x15">
      <x15ac:absPath xmlns:x15ac="http://schemas.microsoft.com/office/spreadsheetml/2010/11/ac" url="C:\Users\CANNPID0\AppData\Local\Microsoft\Windows\INetCache\Content.Outlook\AXAPGC6N\"/>
    </mc:Choice>
  </mc:AlternateContent>
  <xr:revisionPtr revIDLastSave="0" documentId="13_ncr:1_{735B483B-9473-49F8-811D-23B1800F6F3F}" xr6:coauthVersionLast="47" xr6:coauthVersionMax="47" xr10:uidLastSave="{00000000-0000-0000-0000-000000000000}"/>
  <bookViews>
    <workbookView xWindow="-110" yWindow="-110" windowWidth="19420" windowHeight="11500" firstSheet="1" activeTab="1" xr2:uid="{AD3ADEB6-21BF-4756-ADDD-22CB18F60F94}"/>
  </bookViews>
  <sheets>
    <sheet name="P. IVA ANALISI" sheetId="3" state="hidden" r:id="rId1"/>
    <sheet name="ELENCO INSTALLATORI" sheetId="120" r:id="rId2"/>
    <sheet name="Dashboard_AGENZIA" sheetId="64" r:id="rId3"/>
    <sheet name="GRAFICI_Agenzia" sheetId="66" r:id="rId4"/>
    <sheet name="Deep per Sconosc_menu@tendina" sheetId="101" state="hidden" r:id="rId5"/>
    <sheet name="PONTE PER GRAFICO AGENZIA" sheetId="33" state="hidden" r:id="rId6"/>
    <sheet name="Agenzie" sheetId="102" state="hidden" r:id="rId7"/>
  </sheets>
  <definedNames>
    <definedName name="_xlnm._FilterDatabase" localSheetId="1" hidden="1">'ELENCO INSTALLATORI'!$A$2:$AK$53</definedName>
    <definedName name="_xlnm._FilterDatabase" localSheetId="0" hidden="1">'P. IVA ANALISI'!$A$2:$EB$53</definedName>
    <definedName name="_xlnm.Print_Area" localSheetId="2">Dashboard_AGENZIA!$A$2:$AI$15</definedName>
    <definedName name="_xlnm.Print_Area" localSheetId="5">'PONTE PER GRAFICO AGENZIA'!#REF!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" i="120" l="1"/>
  <c r="R1" i="120"/>
  <c r="Q1" i="120"/>
  <c r="P1" i="120"/>
  <c r="O1" i="120"/>
  <c r="N1" i="120"/>
  <c r="M1" i="120"/>
  <c r="L1" i="120"/>
  <c r="K1" i="120"/>
  <c r="AK1" i="120"/>
  <c r="AJ1" i="120"/>
  <c r="EA1" i="3" l="1"/>
  <c r="DZ1" i="3"/>
  <c r="DY1" i="3"/>
  <c r="DX1" i="3"/>
  <c r="DW1" i="3"/>
  <c r="AI8" i="64" l="1"/>
  <c r="DJ1" i="3"/>
  <c r="DI1" i="3"/>
  <c r="DH1" i="3"/>
  <c r="DG1" i="3"/>
  <c r="DF1" i="3"/>
  <c r="AJ8" i="64"/>
  <c r="AH7" i="64"/>
  <c r="BT1" i="3" l="1"/>
  <c r="BQ1" i="3"/>
  <c r="BB1" i="3"/>
  <c r="BF1" i="3"/>
  <c r="BA1" i="3"/>
  <c r="AK1" i="3" l="1"/>
  <c r="AL1" i="3"/>
  <c r="AN1" i="3"/>
  <c r="AO1" i="3"/>
  <c r="AM1" i="3"/>
  <c r="AY1" i="3"/>
  <c r="AX1" i="3"/>
  <c r="AW1" i="3"/>
  <c r="AV1" i="3"/>
  <c r="BY1" i="3"/>
  <c r="BX1" i="3"/>
  <c r="BW1" i="3"/>
  <c r="BV1" i="3"/>
  <c r="BU1" i="3"/>
  <c r="BS1" i="3"/>
  <c r="BR1" i="3"/>
  <c r="BP1" i="3"/>
  <c r="BO1" i="3"/>
  <c r="BN1" i="3"/>
  <c r="BM1" i="3"/>
  <c r="BL1" i="3"/>
  <c r="BK1" i="3"/>
  <c r="BJ1" i="3"/>
  <c r="BI1" i="3"/>
  <c r="BH1" i="3"/>
  <c r="BG1" i="3"/>
  <c r="BE1" i="3"/>
  <c r="BD1" i="3"/>
  <c r="BC1" i="3"/>
  <c r="DP1" i="3" l="1"/>
  <c r="DQ1" i="3"/>
  <c r="DR1" i="3"/>
  <c r="DS1" i="3"/>
  <c r="DO1" i="3"/>
  <c r="AP1" i="3"/>
  <c r="CW1" i="3"/>
  <c r="CX1" i="3"/>
  <c r="AU1" i="3"/>
  <c r="AQ1" i="3"/>
  <c r="AT1" i="3"/>
  <c r="AS1" i="3"/>
  <c r="AR1" i="3"/>
  <c r="CZ1" i="3"/>
  <c r="CY1" i="3"/>
  <c r="DA1" i="3"/>
  <c r="F1" i="3" l="1"/>
  <c r="G1" i="3"/>
  <c r="E1" i="3"/>
  <c r="D17" i="64" l="1"/>
  <c r="F17" i="64"/>
  <c r="H17" i="64" l="1"/>
  <c r="G8" i="66"/>
  <c r="F6" i="33" l="1"/>
  <c r="AA17" i="64"/>
  <c r="Y17" i="64"/>
  <c r="U17" i="64"/>
  <c r="S17" i="64"/>
  <c r="L18" i="64"/>
  <c r="L17" i="64"/>
  <c r="J18" i="64"/>
  <c r="J17" i="64"/>
  <c r="F18" i="64"/>
  <c r="D18" i="64"/>
  <c r="AQ8" i="64"/>
  <c r="AJ9" i="64"/>
  <c r="AI9" i="64"/>
  <c r="AQ9" i="64" s="1"/>
  <c r="AA9" i="64"/>
  <c r="Y9" i="64"/>
  <c r="AA8" i="64"/>
  <c r="Y8" i="64"/>
  <c r="U8" i="64"/>
  <c r="S8" i="64"/>
  <c r="A3" i="102"/>
  <c r="A24" i="102"/>
  <c r="A23" i="102"/>
  <c r="A22" i="102"/>
  <c r="A21" i="102"/>
  <c r="A20" i="102"/>
  <c r="A19" i="102"/>
  <c r="A18" i="102"/>
  <c r="A17" i="102"/>
  <c r="A16" i="102"/>
  <c r="A15" i="102"/>
  <c r="A14" i="102"/>
  <c r="A13" i="102"/>
  <c r="A12" i="102"/>
  <c r="A11" i="102"/>
  <c r="A10" i="102"/>
  <c r="A9" i="102"/>
  <c r="A8" i="102"/>
  <c r="A7" i="102"/>
  <c r="A6" i="102"/>
  <c r="A5" i="102"/>
  <c r="A4" i="102"/>
  <c r="A2" i="102"/>
  <c r="D8" i="64"/>
  <c r="S12" i="64"/>
  <c r="S11" i="64"/>
  <c r="U9" i="64"/>
  <c r="S9" i="64"/>
  <c r="F8" i="64"/>
  <c r="L9" i="64"/>
  <c r="J9" i="64"/>
  <c r="L8" i="64"/>
  <c r="J8" i="64"/>
  <c r="D12" i="64"/>
  <c r="D11" i="64"/>
  <c r="F9" i="64"/>
  <c r="D9" i="64"/>
  <c r="AF17" i="64" l="1"/>
  <c r="AE8" i="64"/>
  <c r="AF8" i="64"/>
  <c r="AE17" i="64"/>
  <c r="AE9" i="64"/>
  <c r="AF9" i="64"/>
  <c r="N17" i="64"/>
  <c r="W17" i="64"/>
  <c r="AC17" i="64"/>
  <c r="P17" i="64"/>
  <c r="Q17" i="64"/>
  <c r="S10" i="64"/>
  <c r="AC9" i="64"/>
  <c r="Y7" i="64"/>
  <c r="Y20" i="64" s="1"/>
  <c r="AC8" i="64"/>
  <c r="U7" i="64"/>
  <c r="V9" i="64" s="1"/>
  <c r="W9" i="64"/>
  <c r="W8" i="64"/>
  <c r="AA7" i="64"/>
  <c r="AA20" i="64" s="1"/>
  <c r="S7" i="64"/>
  <c r="T9" i="64" s="1"/>
  <c r="AB9" i="64" l="1"/>
  <c r="U20" i="64"/>
  <c r="AF20" i="64" s="1"/>
  <c r="AF7" i="64"/>
  <c r="V8" i="64"/>
  <c r="Z8" i="64"/>
  <c r="S20" i="64"/>
  <c r="AE20" i="64" s="1"/>
  <c r="AE7" i="64"/>
  <c r="Z9" i="64"/>
  <c r="T8" i="64"/>
  <c r="AB8" i="64"/>
  <c r="AC20" i="64"/>
  <c r="AA23" i="64"/>
  <c r="AC7" i="64"/>
  <c r="W7" i="64"/>
  <c r="S14" i="64"/>
  <c r="U23" i="64" l="1"/>
  <c r="W20" i="64"/>
  <c r="S23" i="64"/>
  <c r="D8" i="33" l="1"/>
  <c r="H19" i="33"/>
  <c r="E21" i="33" s="1"/>
  <c r="D13" i="33"/>
  <c r="D10" i="33"/>
  <c r="D14" i="33"/>
  <c r="D12" i="33"/>
  <c r="D11" i="33"/>
  <c r="D20" i="33" l="1"/>
  <c r="E20" i="33"/>
  <c r="D19" i="33"/>
  <c r="E19" i="33"/>
  <c r="G19" i="33"/>
  <c r="A28" i="33"/>
  <c r="B27" i="33"/>
  <c r="A27" i="33"/>
  <c r="B26" i="33"/>
  <c r="A26" i="33"/>
  <c r="B25" i="33"/>
  <c r="A25" i="33"/>
  <c r="B24" i="33"/>
  <c r="A24" i="33"/>
  <c r="B23" i="33"/>
  <c r="A23" i="33"/>
  <c r="B22" i="33"/>
  <c r="A22" i="33"/>
  <c r="B21" i="33"/>
  <c r="A21" i="33"/>
  <c r="B20" i="33"/>
  <c r="A20" i="33"/>
  <c r="B19" i="33"/>
  <c r="B30" i="33"/>
  <c r="A19" i="33"/>
  <c r="A29" i="33"/>
  <c r="A30" i="33"/>
  <c r="B29" i="33"/>
  <c r="B28" i="33"/>
  <c r="D7" i="64"/>
  <c r="H9" i="64"/>
  <c r="H8" i="64"/>
  <c r="F7" i="64"/>
  <c r="J7" i="64"/>
  <c r="J20" i="64" s="1"/>
  <c r="AJ7" i="64"/>
  <c r="P8" i="64"/>
  <c r="L7" i="64"/>
  <c r="N8" i="64"/>
  <c r="Q8" i="64"/>
  <c r="AI7" i="64"/>
  <c r="AQ7" i="64" s="1"/>
  <c r="D7" i="33" s="1"/>
  <c r="D10" i="64"/>
  <c r="Q9" i="64"/>
  <c r="D9" i="33"/>
  <c r="P9" i="64"/>
  <c r="N9" i="64"/>
  <c r="D21" i="33" l="1"/>
  <c r="G30" i="33"/>
  <c r="G27" i="33"/>
  <c r="G28" i="33"/>
  <c r="G23" i="33"/>
  <c r="G29" i="33"/>
  <c r="G24" i="33"/>
  <c r="G20" i="33"/>
  <c r="G22" i="33"/>
  <c r="G25" i="33"/>
  <c r="G21" i="33"/>
  <c r="G26" i="33"/>
  <c r="F20" i="64"/>
  <c r="L20" i="64"/>
  <c r="N20" i="64" s="1"/>
  <c r="D20" i="64"/>
  <c r="P20" i="64" s="1"/>
  <c r="D14" i="64"/>
  <c r="M8" i="64"/>
  <c r="G8" i="64"/>
  <c r="E9" i="64"/>
  <c r="K8" i="64"/>
  <c r="K9" i="64"/>
  <c r="E8" i="64"/>
  <c r="P7" i="64"/>
  <c r="G9" i="64"/>
  <c r="H7" i="64"/>
  <c r="M9" i="64"/>
  <c r="N7" i="64"/>
  <c r="Q7" i="64"/>
  <c r="L23" i="64" l="1"/>
  <c r="H20" i="64"/>
  <c r="Q20" i="64"/>
  <c r="D23" i="64"/>
  <c r="F23" i="64"/>
  <c r="F14" i="33" l="1"/>
  <c r="F19" i="33" s="1"/>
  <c r="F21" i="33" l="1"/>
  <c r="F24" i="33"/>
  <c r="F27" i="33"/>
  <c r="F29" i="33"/>
  <c r="F28" i="33"/>
  <c r="F26" i="33"/>
  <c r="F22" i="33"/>
  <c r="F23" i="33"/>
  <c r="F30" i="33"/>
  <c r="F20" i="33"/>
  <c r="F25" i="33"/>
  <c r="F12" i="33"/>
  <c r="F9" i="33"/>
  <c r="F7" i="33"/>
  <c r="F10" i="33"/>
  <c r="F8" i="33"/>
  <c r="F13" i="33"/>
  <c r="F11" i="33"/>
</calcChain>
</file>

<file path=xl/sharedStrings.xml><?xml version="1.0" encoding="utf-8"?>
<sst xmlns="http://schemas.openxmlformats.org/spreadsheetml/2006/main" count="2190" uniqueCount="525">
  <si>
    <t>CLUSTER</t>
  </si>
  <si>
    <t>CAT</t>
  </si>
  <si>
    <t>IT02596690905</t>
  </si>
  <si>
    <t>IT01972900904</t>
  </si>
  <si>
    <t>IT03254560927</t>
  </si>
  <si>
    <t>IT02877860904</t>
  </si>
  <si>
    <t>IT01864430903</t>
  </si>
  <si>
    <t>IT01550140907</t>
  </si>
  <si>
    <t>IT00103080909</t>
  </si>
  <si>
    <t>IT02927010906</t>
  </si>
  <si>
    <t>IT02866620905</t>
  </si>
  <si>
    <t>IT02230760908</t>
  </si>
  <si>
    <t>IT03159040926</t>
  </si>
  <si>
    <t>IT03379560927</t>
  </si>
  <si>
    <t>IT02866840909</t>
  </si>
  <si>
    <t>IT03680770926</t>
  </si>
  <si>
    <t>IT03054740927</t>
  </si>
  <si>
    <t>IT02654020904</t>
  </si>
  <si>
    <t>#</t>
  </si>
  <si>
    <t>IT02292330905</t>
  </si>
  <si>
    <t>IT02805080922</t>
  </si>
  <si>
    <t>IT03881010924</t>
  </si>
  <si>
    <t>Da compilare da 1°Acc per la parte sconosciuto</t>
  </si>
  <si>
    <t>Stato generico se è Nuovo / Storico</t>
  </si>
  <si>
    <t>da nascondere</t>
  </si>
  <si>
    <t>da prendere in 1°Acc per sconosciuti</t>
  </si>
  <si>
    <t xml:space="preserve">P.IVA </t>
  </si>
  <si>
    <t>Codice Loyalty</t>
  </si>
  <si>
    <t>Nome società</t>
  </si>
  <si>
    <t>Tipologia Iscritto</t>
  </si>
  <si>
    <t>STATO</t>
  </si>
  <si>
    <t>Check</t>
  </si>
  <si>
    <t>Provincia</t>
  </si>
  <si>
    <t>Città</t>
  </si>
  <si>
    <t>Card Inviata?</t>
  </si>
  <si>
    <t>Card Attivata?</t>
  </si>
  <si>
    <t>Residuo 
Card</t>
  </si>
  <si>
    <t>Cellulare</t>
  </si>
  <si>
    <t>Email</t>
  </si>
  <si>
    <t>Data di creazione</t>
  </si>
  <si>
    <t>Data di riattivazione</t>
  </si>
  <si>
    <t>AGENZIA</t>
  </si>
  <si>
    <t>PROVINCIA</t>
  </si>
  <si>
    <t>Area</t>
  </si>
  <si>
    <t>Direttore</t>
  </si>
  <si>
    <t>Installatore</t>
  </si>
  <si>
    <t>AGENZIA Depaoli SAS di Depaoli Paolo &amp; C.</t>
  </si>
  <si>
    <t>AGENZIA EMMERRE SRL</t>
  </si>
  <si>
    <t>AGENZIA A.M.G. srl</t>
  </si>
  <si>
    <t>AGENZIA FILIPPO SCARPELLINI</t>
  </si>
  <si>
    <t>AGENZIA PROMOTECNICA S.A.S.</t>
  </si>
  <si>
    <t>No</t>
  </si>
  <si>
    <t>AGENZIA CHILEA RAPP.ZE snc</t>
  </si>
  <si>
    <t>AGENZIA MURRU DI MARCO MURRU</t>
  </si>
  <si>
    <t>AGENZIA CRISTIAN VIRGILIO</t>
  </si>
  <si>
    <t>AGENZIA S&amp;F EQUIPE SRL</t>
  </si>
  <si>
    <t>AGENZIA Murru di Marco Murru</t>
  </si>
  <si>
    <t>AGENZIA EMMETRE srl</t>
  </si>
  <si>
    <t>Sì</t>
  </si>
  <si>
    <t>SASSARI</t>
  </si>
  <si>
    <t>BENCI &amp; PAULESU</t>
  </si>
  <si>
    <t>benciepaulesu@tiscali.it</t>
  </si>
  <si>
    <t>CAGLIARI</t>
  </si>
  <si>
    <t>SESTU</t>
  </si>
  <si>
    <t>3387405436</t>
  </si>
  <si>
    <t>pieffe-sassari@libero.it</t>
  </si>
  <si>
    <t>DESINI GIUSEPPE MARCO</t>
  </si>
  <si>
    <t>3388115040</t>
  </si>
  <si>
    <t>giuseppedesini68@gmail.com</t>
  </si>
  <si>
    <t>GENERAL IMPIANTI PROJECT SRL</t>
  </si>
  <si>
    <t>3488504297</t>
  </si>
  <si>
    <t>general.impro@gmail.com</t>
  </si>
  <si>
    <t>SALUSAIR DI PIETRO PILI</t>
  </si>
  <si>
    <t>ASSEMINI</t>
  </si>
  <si>
    <t>3939988962</t>
  </si>
  <si>
    <t>info@salusair.com</t>
  </si>
  <si>
    <t>CARBONIA</t>
  </si>
  <si>
    <t>CAT VR SRL</t>
  </si>
  <si>
    <t>0705929937</t>
  </si>
  <si>
    <t>CATVRSRL@TISCALI.IT</t>
  </si>
  <si>
    <t>IT02839780901</t>
  </si>
  <si>
    <t>CASEL SERVICE SRLS</t>
  </si>
  <si>
    <t>TEMPIO PAUSANIA</t>
  </si>
  <si>
    <t>caselservice@gmail.com</t>
  </si>
  <si>
    <t>IT01261150914</t>
  </si>
  <si>
    <t>BAZAR CUBONI SNC</t>
  </si>
  <si>
    <t>3483844920</t>
  </si>
  <si>
    <t>angelolaurenza@gmail.com</t>
  </si>
  <si>
    <t>PABILLONIS</t>
  </si>
  <si>
    <t>IT02720890900</t>
  </si>
  <si>
    <t>ANTONIO MEDOS IMPIANTI TECNICI AVANZATI</t>
  </si>
  <si>
    <t>CHIARAMONTI</t>
  </si>
  <si>
    <t>3426498000</t>
  </si>
  <si>
    <t>antonio.medos@libero.it</t>
  </si>
  <si>
    <t>CLUSTER generico</t>
  </si>
  <si>
    <t>PIVA</t>
  </si>
  <si>
    <t>DITTA CIREDDU RICCAR</t>
  </si>
  <si>
    <t>Settembre</t>
  </si>
  <si>
    <t>Maggio</t>
  </si>
  <si>
    <t>Vezzani Alfredo</t>
  </si>
  <si>
    <t>TOTALE INST CON CUI COLLABORIAMO</t>
  </si>
  <si>
    <t>ATTIVI TOTALI (CONOSCIUTI + SCONOSCIUTI)</t>
  </si>
  <si>
    <t>Database Unico</t>
  </si>
  <si>
    <t>AGENZIE CHAFFOTEAUX 2025 (22)</t>
  </si>
  <si>
    <t>AGENZIA ALFREDO FIORINO</t>
  </si>
  <si>
    <t>AGENZIA B.J.T. di BALZANI IADER</t>
  </si>
  <si>
    <t>AGENZIA DANIELE TAMMONE</t>
  </si>
  <si>
    <t>AGENZIA DEMA</t>
  </si>
  <si>
    <t>AGENZIA ENERCLIMA srl</t>
  </si>
  <si>
    <t>AGENZIA FABRIZIO GRILLI</t>
  </si>
  <si>
    <t>AGENZIA MARIGLIANO RAPPRESENTANZE di Marigliano Vincenzo</t>
  </si>
  <si>
    <t>AGENZIA Rappresentanze Salvatore Mauro</t>
  </si>
  <si>
    <t>AGENZIA RODOLFO CASTRONOVO &amp; C.</t>
  </si>
  <si>
    <t>AGENZIA TREGGI di Gianni Padrone</t>
  </si>
  <si>
    <t>CX4</t>
  </si>
  <si>
    <t>AREA GEOGRAFICA</t>
  </si>
  <si>
    <t>% VOLUMI</t>
  </si>
  <si>
    <t xml:space="preserve">MEDIA PEZZI </t>
  </si>
  <si>
    <t>TARGET</t>
  </si>
  <si>
    <t>Cluster 2025</t>
  </si>
  <si>
    <t>VOLUMI TOTALI (pz)</t>
  </si>
  <si>
    <t>INATTIVI TOTALI (CONOSCIUTI + SCONOSCIUTI)</t>
  </si>
  <si>
    <t>Piva con Tgt raggiunto</t>
  </si>
  <si>
    <t>RAGGIUNTO</t>
  </si>
  <si>
    <t>Gennaio</t>
  </si>
  <si>
    <t>Febbraio</t>
  </si>
  <si>
    <t>Marzo</t>
  </si>
  <si>
    <t>Aprile</t>
  </si>
  <si>
    <t>Giugno</t>
  </si>
  <si>
    <t>Luglio</t>
  </si>
  <si>
    <t>Agosto</t>
  </si>
  <si>
    <t>Ottobre</t>
  </si>
  <si>
    <t>Novembre</t>
  </si>
  <si>
    <t>Dicembre</t>
  </si>
  <si>
    <t>CHECK TARGET
n</t>
  </si>
  <si>
    <t>*BZ CLIMA DI ZURRU MARCO</t>
  </si>
  <si>
    <t>IT03929380925</t>
  </si>
  <si>
    <t>PdA 25</t>
  </si>
  <si>
    <t>CONOSCIUTI Attivi (iscritti al loyalty)</t>
  </si>
  <si>
    <t>SCONOSCIUTI  Attivi</t>
  </si>
  <si>
    <t>Duplicazioni Loyalty</t>
  </si>
  <si>
    <t>Duplicazioni Piva</t>
  </si>
  <si>
    <t>SCONOSCIUTI Inattivi</t>
  </si>
  <si>
    <t>CONOSCIUTI Inattivi</t>
  </si>
  <si>
    <t>CONOSCIUTI Inattivi (iscritti al loyalty)</t>
  </si>
  <si>
    <t>% PIVA</t>
  </si>
  <si>
    <t>DELTA PIVA</t>
  </si>
  <si>
    <t>DELTA VOLUMI</t>
  </si>
  <si>
    <t>PIVA CON TGT RAGGIUNTO</t>
  </si>
  <si>
    <t>VOLUMI DA PIVA CON TGT RAGGIUNTO</t>
  </si>
  <si>
    <t>NORD OVEST</t>
  </si>
  <si>
    <t>IT01942580901</t>
  </si>
  <si>
    <t>IT01424070918</t>
  </si>
  <si>
    <t>IT02419490905</t>
  </si>
  <si>
    <t>IT02647330923</t>
  </si>
  <si>
    <t>IT02958380905</t>
  </si>
  <si>
    <t>DE.MO SRL</t>
  </si>
  <si>
    <t>PIERLUIGI FENU</t>
  </si>
  <si>
    <t>IT03173170923</t>
  </si>
  <si>
    <t>IT03282230923</t>
  </si>
  <si>
    <t>IT00935550905</t>
  </si>
  <si>
    <t>C000009318P3Z4</t>
  </si>
  <si>
    <t>C000019310Z8H4</t>
  </si>
  <si>
    <t>C000019930Z1N1</t>
  </si>
  <si>
    <t>IT02631830904</t>
  </si>
  <si>
    <t>IT02641880907</t>
  </si>
  <si>
    <t>IT02734440924</t>
  </si>
  <si>
    <t>IT02510600907</t>
  </si>
  <si>
    <t>IT03685530929</t>
  </si>
  <si>
    <t>3292660356</t>
  </si>
  <si>
    <t>info@de.mo.it</t>
  </si>
  <si>
    <t>3281523777</t>
  </si>
  <si>
    <t>marcozurru@gmail.com</t>
  </si>
  <si>
    <t>PIRASTU GIOVANNI IDROTERMICO</t>
  </si>
  <si>
    <t>SANLURI</t>
  </si>
  <si>
    <t>3392986352</t>
  </si>
  <si>
    <t>minitork@tiscali.it</t>
  </si>
  <si>
    <t>0709353601</t>
  </si>
  <si>
    <t>bzclimasrl@aruba.it</t>
  </si>
  <si>
    <t>FAI IMPIANTI E COSTRUZIONI SRL</t>
  </si>
  <si>
    <t>3469503376</t>
  </si>
  <si>
    <t>fra.lecis@gmail.com</t>
  </si>
  <si>
    <t>IMIT IMPIANTI SNC</t>
  </si>
  <si>
    <t>3382302595</t>
  </si>
  <si>
    <t>imitimpianti@GMAIL.COM</t>
  </si>
  <si>
    <t>MADE SRLS</t>
  </si>
  <si>
    <t>3923219429</t>
  </si>
  <si>
    <t>info@madengineering.it</t>
  </si>
  <si>
    <t>LACONI COSTANTINO</t>
  </si>
  <si>
    <t>3495781467</t>
  </si>
  <si>
    <t>costantinolaconi@virgilio.it</t>
  </si>
  <si>
    <t>GREEN PROJECT SAS</t>
  </si>
  <si>
    <t>greenprojectsardegna@gmail.com</t>
  </si>
  <si>
    <t>F.P. IMPIANTI DI FRANCESCO PUDDU</t>
  </si>
  <si>
    <t>PULA</t>
  </si>
  <si>
    <t>335360635</t>
  </si>
  <si>
    <t>francopuddu1955@gmail.com</t>
  </si>
  <si>
    <t>NET IMPIANTI DI DAVIDE SOGOS SRL</t>
  </si>
  <si>
    <t>netimpiantisrl@gmail.com</t>
  </si>
  <si>
    <t>Referenziamoci Group Srl</t>
  </si>
  <si>
    <t>3481116729</t>
  </si>
  <si>
    <t>c.conte@referenziamoci.it</t>
  </si>
  <si>
    <t>da Conosciuti prendere da reportistica_per sconosciuti prendere da provincia</t>
  </si>
  <si>
    <t>da prendere solo per CONOSCIUTI</t>
  </si>
  <si>
    <t>CRI SERVICE SRL</t>
  </si>
  <si>
    <t>da prendere da agenzia</t>
  </si>
  <si>
    <t>prendere solo quelli con valore &gt;= a 4</t>
  </si>
  <si>
    <t>AREA GEOGRAFICA_Corretta</t>
  </si>
  <si>
    <t>SCONOSCIUTI  Attivi (1° Acc da CAT)</t>
  </si>
  <si>
    <t>SCONOSCIUTI Inattivi  (da CAT)</t>
  </si>
  <si>
    <t>da Conosciuti prendere da reportistica_per sconosciuti prendere colonna CAT_Provincia</t>
  </si>
  <si>
    <t>da Conosciuti prendere da reportistica_per sconosciuti lasciare vuoto</t>
  </si>
  <si>
    <t>ALTRO (compilare il campo note)</t>
  </si>
  <si>
    <t>Inserire data stimata della visita</t>
  </si>
  <si>
    <t>Inserire codice iscritto e Piva se nn corretta</t>
  </si>
  <si>
    <t>Inserire data della visita</t>
  </si>
  <si>
    <t>Varie</t>
  </si>
  <si>
    <t>Deep Dive per SCONOSCIUTI</t>
  </si>
  <si>
    <t>Note</t>
  </si>
  <si>
    <t>Lo Conosco - DA VISITARE</t>
  </si>
  <si>
    <t>Lo Conosco - NON INTERESSATO</t>
  </si>
  <si>
    <t>Non lo conosco - RECUPERARE INFORMAZIONI</t>
  </si>
  <si>
    <t>Fuori Zona</t>
  </si>
  <si>
    <t>Si occupa di altro</t>
  </si>
  <si>
    <t>Visitato</t>
  </si>
  <si>
    <t>Già iscritto al loyalty</t>
  </si>
  <si>
    <t>TARGET per AGENZIA
n</t>
  </si>
  <si>
    <t>prendere da tabella in rete generale</t>
  </si>
  <si>
    <t>CODICE LOYALTY</t>
  </si>
  <si>
    <t>NOME SOCIETA'</t>
  </si>
  <si>
    <t>CITTA'</t>
  </si>
  <si>
    <t>CARD INVIATA?</t>
  </si>
  <si>
    <t>CARD ATTIVATA?</t>
  </si>
  <si>
    <t>RESIDUO CARD</t>
  </si>
  <si>
    <t>TIPOLOGIA
 ISCRITTO</t>
  </si>
  <si>
    <t>CELLULARE</t>
  </si>
  <si>
    <t>EMAIL</t>
  </si>
  <si>
    <t>DIRETTORE</t>
  </si>
  <si>
    <t>MURGIA F/LLI</t>
  </si>
  <si>
    <t>DESSENA PASQUALINO</t>
  </si>
  <si>
    <t>OMNIA IMPIANTI</t>
  </si>
  <si>
    <t>PLANET FLAME</t>
  </si>
  <si>
    <t>PITEC SRLS</t>
  </si>
  <si>
    <t>EMMENERGIA SRL</t>
  </si>
  <si>
    <t>CORDIALI SERVICE</t>
  </si>
  <si>
    <t>M.AGO TERMOIDRAULICA</t>
  </si>
  <si>
    <t>MARROCU ANTONELLO SE</t>
  </si>
  <si>
    <t>Via</t>
  </si>
  <si>
    <t>TGT Raggiunto</t>
  </si>
  <si>
    <t>VIA</t>
  </si>
  <si>
    <t>PEZZI UNIVOCI
YTD 2025</t>
  </si>
  <si>
    <t>AREA
GEOGRAFICA</t>
  </si>
  <si>
    <t>LANUSEI</t>
  </si>
  <si>
    <t>Conosciuto_attivo</t>
  </si>
  <si>
    <t>Sconosciuto_attivo</t>
  </si>
  <si>
    <t>Conosciuto_inattivo</t>
  </si>
  <si>
    <t>Sconosciuto_inattivo</t>
  </si>
  <si>
    <t>ORISTANO</t>
  </si>
  <si>
    <t>AGENZIA ESTESA sas</t>
  </si>
  <si>
    <t>Nome cliente</t>
  </si>
  <si>
    <t>VIA ROMA 70
SASSARI, SS 07100</t>
  </si>
  <si>
    <t>VIA TURATI
4/C
SASSARI, SS 07100</t>
  </si>
  <si>
    <t>VIA UMBERTO
113
LANUSEI, OG 08045</t>
  </si>
  <si>
    <t>SASSARI, SS 07100</t>
  </si>
  <si>
    <t>VIA DEGLI ASTRONAUTI
25/A
SASSARI, SS 07100</t>
  </si>
  <si>
    <t>VIA SARAGAT
26
SASSARI, SS 07100</t>
  </si>
  <si>
    <t>VIA DAU
1/B
SASSARI, SS 07100</t>
  </si>
  <si>
    <t>VIA PRUNIZZEDDA
106A
SASSARI, SS 07100</t>
  </si>
  <si>
    <t>SANLURI, VS 09025</t>
  </si>
  <si>
    <t>VIA C. CARRU, 1
CHIARAMONTI, SS 07030</t>
  </si>
  <si>
    <t>VIA MONTE SANTO
34
PULA, CA 09010</t>
  </si>
  <si>
    <t>Z.I. PIP. LOTTO 11/D
SNC
PABILLONIS, VS 09030</t>
  </si>
  <si>
    <t>VIA ITALIA UNITA
36A
TEMPIO PAUSANIA, SS 07029</t>
  </si>
  <si>
    <t>VIA CALASANZIO, 55
SESTU, CA 09028</t>
  </si>
  <si>
    <t>VIA SARDEGNA
84
ASSEMINI, CA 09032</t>
  </si>
  <si>
    <t>VIA TOSCANA
ASSEMINI, CA 09032</t>
  </si>
  <si>
    <t>VIA RINASCIMENTO
snc
CARBONIA, CI 09013</t>
  </si>
  <si>
    <t>Cagliari</t>
  </si>
  <si>
    <t>Via Dolcetta 10/A 
Cagliari 09122</t>
  </si>
  <si>
    <t>VIA UNGARETTI
1A
ASSEMINI, CA 09032</t>
  </si>
  <si>
    <t>murgia fratelli snc murgia fratelli snc</t>
  </si>
  <si>
    <t>PASQUALINO DESSENA</t>
  </si>
  <si>
    <t>Salvatore Pinna</t>
  </si>
  <si>
    <t>Andrea Mulas</t>
  </si>
  <si>
    <t>Piergiuseppe Pittalis</t>
  </si>
  <si>
    <t>AD SERVIZI SRL AD SERVIZI SRL</t>
  </si>
  <si>
    <t>Matteo Mariani</t>
  </si>
  <si>
    <t>Simone Pusceddu</t>
  </si>
  <si>
    <t>Agostino Mulargia</t>
  </si>
  <si>
    <t>Marrocu Antonello</t>
  </si>
  <si>
    <t>AGENZIA MESE</t>
  </si>
  <si>
    <t>NOME CLIENTE</t>
  </si>
  <si>
    <t>VALTER BENCI</t>
  </si>
  <si>
    <t>PIERA LACONI</t>
  </si>
  <si>
    <t>ALESSANDRO MURGIA</t>
  </si>
  <si>
    <t>FRANCESCO ANDREA DETTORI</t>
  </si>
  <si>
    <t>DAVIDE SOGOS</t>
  </si>
  <si>
    <t>GIUSEPPE MARCO</t>
  </si>
  <si>
    <t>DENNIS CARTA</t>
  </si>
  <si>
    <t>TONI CHESSA</t>
  </si>
  <si>
    <t>GIOVANNI PIRASTU</t>
  </si>
  <si>
    <t>ANTONIO MEDOS</t>
  </si>
  <si>
    <t>FRANCESCO PUDDU</t>
  </si>
  <si>
    <t>Marco Zurru</t>
  </si>
  <si>
    <t>ROSA ANNA DINICU</t>
  </si>
  <si>
    <t>GABRIELE FARRIS</t>
  </si>
  <si>
    <t>FRANCESCO LECIS</t>
  </si>
  <si>
    <t>PIETRO PILI</t>
  </si>
  <si>
    <t>ALESSANDRO MURRU</t>
  </si>
  <si>
    <t>corrado conte</t>
  </si>
  <si>
    <t>ROBERTO VACCA</t>
  </si>
  <si>
    <t>FABIO ZURRU</t>
  </si>
  <si>
    <t>CONOSCIUTO</t>
  </si>
  <si>
    <t>SCONOSCIUTO</t>
  </si>
  <si>
    <t>IT01149680959</t>
  </si>
  <si>
    <t>donald tatti</t>
  </si>
  <si>
    <t>TATTI DONALD</t>
  </si>
  <si>
    <t>IT01304450909</t>
  </si>
  <si>
    <t>SUD SARDEGNA</t>
  </si>
  <si>
    <t>RICCARDO CIREDDU</t>
  </si>
  <si>
    <t>Congelato</t>
  </si>
  <si>
    <t>Attivo</t>
  </si>
  <si>
    <t>Inattivo</t>
  </si>
  <si>
    <t>Registrato</t>
  </si>
  <si>
    <t>IT03353130929</t>
  </si>
  <si>
    <t>GIANCARLO DIANA</t>
  </si>
  <si>
    <t>AGENZIA ECO4 SRL</t>
  </si>
  <si>
    <t>IT01190320950</t>
  </si>
  <si>
    <t>IT01202840953</t>
  </si>
  <si>
    <t>DANIELE ATZORI</t>
  </si>
  <si>
    <t>ENERGY IMPIANTI DI A</t>
  </si>
  <si>
    <t>Nuovo</t>
  </si>
  <si>
    <t>Storico</t>
  </si>
  <si>
    <t>TERMOTECNICA ADN S.R.L.</t>
  </si>
  <si>
    <t>C.AS.EL. DI DELEDDA MICHELE PANTALEO</t>
  </si>
  <si>
    <t>SANTORO DANIELE</t>
  </si>
  <si>
    <t>BZ CLIMA S.R.L.</t>
  </si>
  <si>
    <t>55718</t>
  </si>
  <si>
    <t>57019</t>
  </si>
  <si>
    <t>56941</t>
  </si>
  <si>
    <t>56302</t>
  </si>
  <si>
    <t>57259</t>
  </si>
  <si>
    <t>57734</t>
  </si>
  <si>
    <t>56416</t>
  </si>
  <si>
    <t>56993</t>
  </si>
  <si>
    <t>57544</t>
  </si>
  <si>
    <t>55373</t>
  </si>
  <si>
    <t>57559</t>
  </si>
  <si>
    <t>53686</t>
  </si>
  <si>
    <t>57712</t>
  </si>
  <si>
    <t>57001</t>
  </si>
  <si>
    <t>56700</t>
  </si>
  <si>
    <t>56796</t>
  </si>
  <si>
    <t>56992</t>
  </si>
  <si>
    <t>57682</t>
  </si>
  <si>
    <t>57710</t>
  </si>
  <si>
    <t>VIA TORINO
5/A
PABILLONIS, VS 09030</t>
  </si>
  <si>
    <t>aaa</t>
  </si>
  <si>
    <t>No Classifica</t>
  </si>
  <si>
    <t>Authorized Installer</t>
  </si>
  <si>
    <t>PRO</t>
  </si>
  <si>
    <t>Leader</t>
  </si>
  <si>
    <t>IT02769420908</t>
  </si>
  <si>
    <t>Manuel Cherchi</t>
  </si>
  <si>
    <t>TERMOIDRAULICA MC</t>
  </si>
  <si>
    <t>IT02994820906</t>
  </si>
  <si>
    <t>Antonio Casula</t>
  </si>
  <si>
    <t>CASULA ANTONIO</t>
  </si>
  <si>
    <t>LOCALITA' SA CANNADA
SNC
09032 ASSEMINI (CA)
IT</t>
  </si>
  <si>
    <t>3492689689</t>
  </si>
  <si>
    <t>dianagiancarlo@tiscali.it</t>
  </si>
  <si>
    <t>Matteo VECCHI</t>
  </si>
  <si>
    <t>GASCLIMA</t>
  </si>
  <si>
    <t>IT02851340907</t>
  </si>
  <si>
    <t>Sandro Mulas</t>
  </si>
  <si>
    <t>MARCO MULAS</t>
  </si>
  <si>
    <t>IT01137870950</t>
  </si>
  <si>
    <t>IT01160030951</t>
  </si>
  <si>
    <t>IT01608250914</t>
  </si>
  <si>
    <t>IT01658410913</t>
  </si>
  <si>
    <t>IT02616540908</t>
  </si>
  <si>
    <t>1°Acc 25 solo CAT</t>
  </si>
  <si>
    <t>Inst. Aut.</t>
  </si>
  <si>
    <t>Not assigned</t>
  </si>
  <si>
    <t>Nicola Tassara</t>
  </si>
  <si>
    <t>NITAX IMPIANTI DI NI</t>
  </si>
  <si>
    <t>Enrico Sechi347</t>
  </si>
  <si>
    <t>SECHI ENRICO</t>
  </si>
  <si>
    <t>FULGHERI IMPIANTI S.R.L.</t>
  </si>
  <si>
    <t>Cristian Rais</t>
  </si>
  <si>
    <t>CENTRO GAS ENERGIA S</t>
  </si>
  <si>
    <t>TERMOIDRAULICA SMERALDA DI CASULA ANTONIO</t>
  </si>
  <si>
    <t>Elisabetta Manca</t>
  </si>
  <si>
    <t>CASA SOFT SAS</t>
  </si>
  <si>
    <t>AD SERVIZI S.R.L.</t>
  </si>
  <si>
    <t>Cluster 2026</t>
  </si>
  <si>
    <t>PRESENTE
MESE</t>
  </si>
  <si>
    <t>VIA CARMINE 26</t>
  </si>
  <si>
    <t>VIA MARTIRI DI BELFIORE 29-31</t>
  </si>
  <si>
    <t>SIMAXIS</t>
  </si>
  <si>
    <t>VIA OLBIA 66</t>
  </si>
  <si>
    <t>NUORO</t>
  </si>
  <si>
    <t>VIA ITALIA UNITA 36/A</t>
  </si>
  <si>
    <t>ARZANA</t>
  </si>
  <si>
    <t>VIA LANUSEI</t>
  </si>
  <si>
    <t>OLBIA</t>
  </si>
  <si>
    <t>VIA SAN FELICE 29</t>
  </si>
  <si>
    <t>TELTI</t>
  </si>
  <si>
    <t>VIA CALANGIANUS 30</t>
  </si>
  <si>
    <t>VIA VERONESE 56 B</t>
  </si>
  <si>
    <t>PORTO TORRES</t>
  </si>
  <si>
    <t>VIA MONTE ANGELLU 62</t>
  </si>
  <si>
    <t>VIA GENTILE DA FABRIANO 13</t>
  </si>
  <si>
    <t>VIALE PORTO TORRES 147</t>
  </si>
  <si>
    <t>OSSI</t>
  </si>
  <si>
    <t>VIA SANTA VITTORIA 58</t>
  </si>
  <si>
    <t>STRADA VICINALE SERRA DI LIONI 64</t>
  </si>
  <si>
    <t>VIA LELLI 41</t>
  </si>
  <si>
    <t>VIA GAVINO PERANTONI SATTA 27</t>
  </si>
  <si>
    <t>VIA GIOVANNI PASCOLI 7/A</t>
  </si>
  <si>
    <t>VIA GRONCHI 26</t>
  </si>
  <si>
    <t>TULA</t>
  </si>
  <si>
    <t>VICOLO SANTA CROCE 7</t>
  </si>
  <si>
    <t>VIA DELL'ARTIGIANATO 18</t>
  </si>
  <si>
    <t>VILLASIMIUS</t>
  </si>
  <si>
    <t>VIA PABLO PICASSO 15</t>
  </si>
  <si>
    <t>VIA DELLE RANE 39</t>
  </si>
  <si>
    <t>Nuovo da gennaio 2026</t>
  </si>
  <si>
    <t>=SE(O(data creazione&gt;DATA.VALORE("31/12/2025");data riattivazione&gt;DATA.VALORE("31/12/2025"));VERO;FALSO)</t>
  </si>
  <si>
    <t>DE PAOLI SRL</t>
  </si>
  <si>
    <t>Check con colonna O</t>
  </si>
  <si>
    <t>a</t>
  </si>
  <si>
    <t>Gennaio_2026</t>
  </si>
  <si>
    <t>Gennaio_2025</t>
  </si>
  <si>
    <t>PRESENTE MESE</t>
  </si>
  <si>
    <t>TOTALE GENNAIO
2026</t>
  </si>
  <si>
    <t>TOTALE GENNAIO
2025</t>
  </si>
  <si>
    <t>CALDAIE</t>
  </si>
  <si>
    <t>IBRIDI</t>
  </si>
  <si>
    <t>Pompe AQS</t>
  </si>
  <si>
    <t>Pompe HEA</t>
  </si>
  <si>
    <t>Solare</t>
  </si>
  <si>
    <t>CAT_attivo</t>
  </si>
  <si>
    <t>CAT_inattivo</t>
  </si>
  <si>
    <t>Other</t>
  </si>
  <si>
    <t>PEZI TOTALI FY ANNO n-1</t>
  </si>
  <si>
    <t>PEZI TOTALI YTD ANNO n-1</t>
  </si>
  <si>
    <t>PEZI TOTALI YTD ANNO n</t>
  </si>
  <si>
    <t xml:space="preserve">TARGET RAGGIUNTO Febbraio26 </t>
  </si>
  <si>
    <t>RAGGIUNTO 2026</t>
  </si>
  <si>
    <t>RAGGIUNTO 2025</t>
  </si>
  <si>
    <t>CHECK TARGET
n-1</t>
  </si>
  <si>
    <t>TARGET Installatori 2026</t>
  </si>
  <si>
    <r>
      <rPr>
        <b/>
        <sz val="16"/>
        <color theme="1"/>
        <rFont val="Aptos Narrow"/>
        <family val="2"/>
        <scheme val="minor"/>
      </rPr>
      <t>TARGET--&gt;</t>
    </r>
    <r>
      <rPr>
        <sz val="16"/>
        <color theme="1"/>
        <rFont val="Aptos Narrow"/>
        <family val="2"/>
        <scheme val="minor"/>
      </rPr>
      <t>Corrisponde al numero di installatori attivi che hanno almeno acquistato 4 pezzi (PDA + 1° ACC)</t>
    </r>
  </si>
  <si>
    <t>GRAFICO</t>
  </si>
  <si>
    <t xml:space="preserve">Il grafico mostra il numero totale di installatori (conosciuti e sconosciuti) che hanno acquistato almeno 4 pezzi dell'anno in corso (2026) confrontato con l'anno precedente (2025) </t>
  </si>
  <si>
    <r>
      <t xml:space="preserve">DELTA 
</t>
    </r>
    <r>
      <rPr>
        <b/>
        <sz val="16"/>
        <color theme="1"/>
        <rFont val="Aptos Narrow"/>
        <family val="2"/>
        <scheme val="minor"/>
      </rPr>
      <t>Febbraio
2026 vs 2025</t>
    </r>
  </si>
  <si>
    <t>Totale per check</t>
  </si>
  <si>
    <t>TARGET RAGGIUNTO</t>
  </si>
  <si>
    <t xml:space="preserve"> di  cui CALDAIE</t>
  </si>
  <si>
    <t>INSTALLAZIONI CAT (tracciate tramite 1°Acc)</t>
  </si>
  <si>
    <t>ATTIVI TOTALI (CAT)</t>
  </si>
  <si>
    <t>INATTIVI TOTALI (CAT)</t>
  </si>
  <si>
    <t>TOTALE INSTALLATORI CON CUI COLLABORIAMO</t>
  </si>
  <si>
    <t>TOTALE ATTIVI ( Installatori + CAT )</t>
  </si>
  <si>
    <t>TARGET 2026</t>
  </si>
  <si>
    <t>TARGET 2025</t>
  </si>
  <si>
    <t>TARGET per AGENZIA
n -1</t>
  </si>
  <si>
    <t>Verificare Anno prec</t>
  </si>
  <si>
    <t>di cui IBRIDI</t>
  </si>
  <si>
    <t>di cui POMPE AQS</t>
  </si>
  <si>
    <t>di cui POMPE RISC</t>
  </si>
  <si>
    <t>di cui  SOLARE</t>
  </si>
  <si>
    <t>TECNO ATI SRL</t>
  </si>
  <si>
    <t>+393335276827</t>
  </si>
  <si>
    <t>+393483603375</t>
  </si>
  <si>
    <t>IT02648280903</t>
  </si>
  <si>
    <t>IT02937460901</t>
  </si>
  <si>
    <t>VIA OGLIASTRA 6</t>
  </si>
  <si>
    <t>Roberto Pani</t>
  </si>
  <si>
    <t>PANI ROBERTO</t>
  </si>
  <si>
    <t xml:space="preserve">  Sedini  SS</t>
  </si>
  <si>
    <t>+393668091858</t>
  </si>
  <si>
    <t>MARIO RUJU</t>
  </si>
  <si>
    <t>RK IMPIANTI DI RUJU</t>
  </si>
  <si>
    <t>+393275590751</t>
  </si>
  <si>
    <t>Conosciuto</t>
  </si>
  <si>
    <t>Sconosciuto</t>
  </si>
  <si>
    <t>TOTALE FEBBRAIO
2026</t>
  </si>
  <si>
    <t>TOTALE FEBBRAIO
2025</t>
  </si>
  <si>
    <t>Febbraio_2025</t>
  </si>
  <si>
    <t>Marzo 26
YTD 2026</t>
  </si>
  <si>
    <t>Marzo 25
YTD 2025</t>
  </si>
  <si>
    <t>Febbraio 26
YTD 2026</t>
  </si>
  <si>
    <t>Febbraio 25
YTD 2025</t>
  </si>
  <si>
    <t>CENTRO ASSISTENZA PompeAQS DI DIANA</t>
  </si>
  <si>
    <t>CHECK TARGET
FINE ANNO 
n-1 Ponte</t>
  </si>
  <si>
    <t>CHECK TARGET
FINE ANNO 
n-1</t>
  </si>
  <si>
    <r>
      <t xml:space="preserve">DELTA 
</t>
    </r>
    <r>
      <rPr>
        <b/>
        <sz val="16"/>
        <color theme="1"/>
        <rFont val="Aptos Narrow"/>
        <family val="2"/>
        <scheme val="minor"/>
      </rPr>
      <t>Marzo
2026 vs 2025</t>
    </r>
  </si>
  <si>
    <t>TARGET RAGGIUNTO Marzo 26 
(Installatori attivi con almeno 4 pezzi)</t>
  </si>
  <si>
    <t>TARGET RAGGIUNTO Febbraio 26 
(Installatori attivi con almeno 4 pezzi)</t>
  </si>
  <si>
    <t>Si</t>
  </si>
  <si>
    <t>CAT 
con cui
MAGGIORMENTE ACCESO
2025</t>
  </si>
  <si>
    <t>CAT 
MAGGIORMENTE ACCESO
2026</t>
  </si>
  <si>
    <t>GROSSISTA
con cui
MAGGIORMENTE ACCESO
2025</t>
  </si>
  <si>
    <t>GROSSISTA
MAGGIORMENTE ACCESO
2026</t>
  </si>
  <si>
    <t>ISCRITTI AL PORTALE Xbonus</t>
  </si>
  <si>
    <t>BASE ELETTRONICA S.R.L.</t>
  </si>
  <si>
    <t>CENTRO ASSISTENZA GAS DI LUCIANO A. MURRU</t>
  </si>
  <si>
    <t>GAS CLIMA S.R.L.</t>
  </si>
  <si>
    <t>IDROSERVICE NUORO DI GIUSEPPE COSSEDDU</t>
  </si>
  <si>
    <t>VKALOR SOCIETA' A RESPONSABILITA' LIMITATA SEMPLIFICATA</t>
  </si>
  <si>
    <t>SERRA CLIMA SOCIETA' COOPERATIVA</t>
  </si>
  <si>
    <t>CI.M.AS. SRL</t>
  </si>
  <si>
    <t>ELLESSE IDROTERMICA SRL</t>
  </si>
  <si>
    <t>DIANFLEX S.R.L.</t>
  </si>
  <si>
    <t>CLIMA TECKNICA SRL</t>
  </si>
  <si>
    <t>REIF DI SUELZU BARTOLOMEO</t>
  </si>
  <si>
    <t>CONTESTABILE S.R.L.</t>
  </si>
  <si>
    <t>GAS CLIMA</t>
  </si>
  <si>
    <t>BZ CLIMA SRL</t>
  </si>
  <si>
    <t>CASEL SERVICE SRL</t>
  </si>
  <si>
    <t>3 EMME DEI F.LLI MURRU SAS</t>
  </si>
  <si>
    <t>PEZZI UNIVOCI
FY 2025</t>
  </si>
  <si>
    <t>PEZZI UNIVOCI
YTD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</si>
</sst>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##,000"/>
    <numFmt numFmtId="165" formatCode="_-* #,##0_-;\-* #,##0_-;_-* &quot;-&quot;??_-;_-@_-"/>
    <numFmt numFmtId="166" formatCode="#,##0_ ;\-#,##0\ "/>
    <numFmt numFmtId="167" formatCode="#,##0.0"/>
  </numFmts>
  <fonts count="4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rgb="FF1F497D"/>
      <name val="Verdana"/>
      <family val="2"/>
    </font>
    <font>
      <b/>
      <sz val="11"/>
      <name val="Aptos Narrow"/>
      <family val="2"/>
      <scheme val="minor"/>
    </font>
    <font>
      <b/>
      <sz val="10"/>
      <color rgb="FFFFFFFF"/>
      <name val="Arial"/>
      <family val="2"/>
    </font>
    <font>
      <b/>
      <sz val="11"/>
      <color rgb="FFFF0000"/>
      <name val="Aptos Narrow"/>
      <family val="2"/>
      <scheme val="minor"/>
    </font>
    <font>
      <b/>
      <sz val="10"/>
      <color theme="0"/>
      <name val="Arial"/>
      <family val="2"/>
    </font>
    <font>
      <sz val="11"/>
      <name val="Aptos Narrow"/>
      <family val="2"/>
      <scheme val="minor"/>
    </font>
    <font>
      <sz val="11"/>
      <name val="Aptos Narrow"/>
      <family val="2"/>
    </font>
    <font>
      <b/>
      <sz val="8"/>
      <color rgb="FF1F497D"/>
      <name val="Verdana"/>
      <family val="2"/>
    </font>
    <font>
      <b/>
      <sz val="16"/>
      <color theme="1" tint="0.499984740745262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26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ptos"/>
      <family val="2"/>
    </font>
    <font>
      <sz val="10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4"/>
      <name val="Aptos Narrow"/>
      <family val="2"/>
      <scheme val="minor"/>
    </font>
    <font>
      <sz val="14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i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theme="0"/>
      <name val="Aptos Narrow"/>
      <family val="2"/>
      <scheme val="minor"/>
    </font>
    <font>
      <i/>
      <sz val="14"/>
      <color theme="1"/>
      <name val="Aptos Narrow"/>
      <family val="2"/>
      <scheme val="minor"/>
    </font>
    <font>
      <b/>
      <sz val="24"/>
      <color theme="0"/>
      <name val="Aptos Narrow"/>
      <family val="2"/>
      <scheme val="minor"/>
    </font>
    <font>
      <b/>
      <sz val="24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24"/>
      <color rgb="FFFF0000"/>
      <name val="Aptos Narrow"/>
      <family val="2"/>
      <scheme val="minor"/>
    </font>
    <font>
      <sz val="24"/>
      <color theme="1"/>
      <name val="Aptos Narrow"/>
      <family val="2"/>
      <scheme val="minor"/>
    </font>
    <font>
      <i/>
      <sz val="12"/>
      <color theme="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11"/>
      <color rgb="FF0070C0"/>
      <name val="Aptos Narrow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rgb="FFDBE5F1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DBE5F1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</fills>
  <borders count="29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4" fillId="2" borderId="2" applyNumberFormat="0" applyAlignment="0" applyProtection="0">
      <alignment horizontal="left" vertical="center" indent="1"/>
    </xf>
    <xf numFmtId="0" fontId="1" fillId="0" borderId="0"/>
    <xf numFmtId="0" fontId="10" fillId="0" borderId="0"/>
    <xf numFmtId="0" fontId="11" fillId="9" borderId="2" applyNumberFormat="0" applyAlignment="0" applyProtection="0">
      <alignment horizontal="left" vertical="center" indent="1"/>
    </xf>
    <xf numFmtId="164" fontId="4" fillId="0" borderId="4" applyNumberFormat="0" applyProtection="0">
      <alignment horizontal="right" vertical="center"/>
    </xf>
    <xf numFmtId="0" fontId="20" fillId="0" borderId="26" applyProtection="0">
      <alignment horizontal="left" vertical="center"/>
    </xf>
  </cellStyleXfs>
  <cellXfs count="234">
    <xf numFmtId="0" fontId="0" fillId="0" borderId="0" xfId="0"/>
    <xf numFmtId="165" fontId="3" fillId="0" borderId="0" xfId="1" applyNumberFormat="1" applyFont="1"/>
    <xf numFmtId="165" fontId="3" fillId="3" borderId="0" xfId="1" applyNumberFormat="1" applyFont="1" applyFill="1"/>
    <xf numFmtId="165" fontId="5" fillId="0" borderId="0" xfId="1" applyNumberFormat="1" applyFont="1"/>
    <xf numFmtId="165" fontId="5" fillId="4" borderId="0" xfId="1" applyNumberFormat="1" applyFont="1" applyFill="1"/>
    <xf numFmtId="44" fontId="5" fillId="0" borderId="0" xfId="2" applyFont="1"/>
    <xf numFmtId="14" fontId="5" fillId="0" borderId="0" xfId="1" applyNumberFormat="1" applyFont="1"/>
    <xf numFmtId="0" fontId="3" fillId="0" borderId="0" xfId="0" applyFont="1" applyAlignment="1">
      <alignment horizontal="center" vertical="center" wrapText="1"/>
    </xf>
    <xf numFmtId="0" fontId="6" fillId="5" borderId="1" xfId="5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6" fillId="7" borderId="1" xfId="5" applyFont="1" applyFill="1" applyBorder="1" applyAlignment="1">
      <alignment horizontal="center" vertical="center" wrapText="1"/>
    </xf>
    <xf numFmtId="44" fontId="6" fillId="7" borderId="1" xfId="2" applyFont="1" applyFill="1" applyBorder="1" applyAlignment="1">
      <alignment horizontal="center" vertical="center" wrapText="1"/>
    </xf>
    <xf numFmtId="14" fontId="6" fillId="5" borderId="1" xfId="5" applyNumberFormat="1" applyFont="1" applyFill="1" applyBorder="1" applyAlignment="1">
      <alignment horizontal="center" vertical="center" wrapText="1"/>
    </xf>
    <xf numFmtId="0" fontId="8" fillId="5" borderId="1" xfId="5" applyFont="1" applyFill="1" applyBorder="1" applyAlignment="1">
      <alignment horizontal="center" vertical="center" wrapText="1"/>
    </xf>
    <xf numFmtId="0" fontId="6" fillId="5" borderId="3" xfId="5" applyFont="1" applyFill="1" applyBorder="1" applyAlignment="1">
      <alignment horizontal="center" vertical="center" wrapText="1"/>
    </xf>
    <xf numFmtId="0" fontId="3" fillId="0" borderId="0" xfId="0" applyFont="1"/>
    <xf numFmtId="2" fontId="6" fillId="8" borderId="0" xfId="5" applyNumberFormat="1" applyFont="1" applyFill="1" applyAlignment="1">
      <alignment horizontal="center" vertical="center" wrapText="1"/>
    </xf>
    <xf numFmtId="0" fontId="9" fillId="0" borderId="0" xfId="0" applyFont="1"/>
    <xf numFmtId="14" fontId="9" fillId="0" borderId="0" xfId="0" applyNumberFormat="1" applyFont="1"/>
    <xf numFmtId="44" fontId="9" fillId="0" borderId="0" xfId="2" applyFont="1"/>
    <xf numFmtId="0" fontId="0" fillId="0" borderId="0" xfId="0" applyAlignment="1">
      <alignment horizontal="left"/>
    </xf>
    <xf numFmtId="0" fontId="13" fillId="0" borderId="13" xfId="0" applyFont="1" applyBorder="1"/>
    <xf numFmtId="3" fontId="2" fillId="6" borderId="13" xfId="0" applyNumberFormat="1" applyFont="1" applyFill="1" applyBorder="1" applyAlignment="1">
      <alignment horizontal="center" vertical="center"/>
    </xf>
    <xf numFmtId="0" fontId="3" fillId="10" borderId="0" xfId="0" applyFont="1" applyFill="1" applyAlignment="1">
      <alignment horizontal="center" vertical="center" wrapText="1"/>
    </xf>
    <xf numFmtId="0" fontId="3" fillId="14" borderId="0" xfId="0" applyFont="1" applyFill="1" applyAlignment="1">
      <alignment horizontal="center" vertical="center" wrapText="1"/>
    </xf>
    <xf numFmtId="0" fontId="3" fillId="15" borderId="0" xfId="0" applyFont="1" applyFill="1"/>
    <xf numFmtId="0" fontId="3" fillId="3" borderId="0" xfId="0" applyFont="1" applyFill="1" applyAlignment="1">
      <alignment horizontal="center" vertical="center" wrapText="1"/>
    </xf>
    <xf numFmtId="0" fontId="3" fillId="15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center" vertical="center"/>
    </xf>
    <xf numFmtId="3" fontId="0" fillId="0" borderId="21" xfId="0" applyNumberFormat="1" applyBorder="1" applyAlignment="1">
      <alignment horizontal="center" vertical="center"/>
    </xf>
    <xf numFmtId="3" fontId="0" fillId="0" borderId="24" xfId="0" applyNumberFormat="1" applyBorder="1" applyAlignment="1">
      <alignment horizontal="center" vertical="center"/>
    </xf>
    <xf numFmtId="9" fontId="0" fillId="0" borderId="24" xfId="3" applyFont="1" applyBorder="1" applyAlignment="1">
      <alignment horizontal="center" vertical="center"/>
    </xf>
    <xf numFmtId="3" fontId="14" fillId="13" borderId="21" xfId="0" applyNumberFormat="1" applyFont="1" applyFill="1" applyBorder="1" applyAlignment="1">
      <alignment horizontal="center" vertical="center"/>
    </xf>
    <xf numFmtId="3" fontId="3" fillId="11" borderId="21" xfId="0" applyNumberFormat="1" applyFont="1" applyFill="1" applyBorder="1" applyAlignment="1">
      <alignment horizontal="center" vertical="center"/>
    </xf>
    <xf numFmtId="3" fontId="15" fillId="12" borderId="21" xfId="0" applyNumberFormat="1" applyFont="1" applyFill="1" applyBorder="1" applyAlignment="1">
      <alignment horizontal="center" vertical="center"/>
    </xf>
    <xf numFmtId="3" fontId="0" fillId="0" borderId="22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3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9" fontId="3" fillId="0" borderId="0" xfId="3" applyFont="1" applyBorder="1" applyAlignment="1">
      <alignment horizontal="center" vertical="center"/>
    </xf>
    <xf numFmtId="9" fontId="0" fillId="0" borderId="21" xfId="3" applyFont="1" applyBorder="1" applyAlignment="1">
      <alignment horizontal="center" vertical="center"/>
    </xf>
    <xf numFmtId="3" fontId="0" fillId="0" borderId="21" xfId="0" applyNumberFormat="1" applyBorder="1"/>
    <xf numFmtId="3" fontId="14" fillId="13" borderId="21" xfId="0" applyNumberFormat="1" applyFont="1" applyFill="1" applyBorder="1"/>
    <xf numFmtId="3" fontId="0" fillId="0" borderId="22" xfId="0" applyNumberFormat="1" applyBorder="1"/>
    <xf numFmtId="3" fontId="2" fillId="6" borderId="20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0" fontId="13" fillId="0" borderId="20" xfId="0" applyFont="1" applyBorder="1" applyAlignment="1">
      <alignment horizontal="left"/>
    </xf>
    <xf numFmtId="0" fontId="0" fillId="0" borderId="21" xfId="0" applyBorder="1" applyAlignment="1">
      <alignment horizontal="left"/>
    </xf>
    <xf numFmtId="0" fontId="14" fillId="13" borderId="21" xfId="0" applyFont="1" applyFill="1" applyBorder="1" applyAlignment="1">
      <alignment horizontal="left"/>
    </xf>
    <xf numFmtId="0" fontId="14" fillId="12" borderId="21" xfId="0" applyFont="1" applyFill="1" applyBorder="1" applyAlignment="1">
      <alignment horizontal="left"/>
    </xf>
    <xf numFmtId="3" fontId="17" fillId="0" borderId="0" xfId="0" applyNumberFormat="1" applyFont="1"/>
    <xf numFmtId="0" fontId="3" fillId="15" borderId="0" xfId="0" applyFont="1" applyFill="1" applyAlignment="1">
      <alignment wrapText="1"/>
    </xf>
    <xf numFmtId="166" fontId="19" fillId="0" borderId="0" xfId="1" applyNumberFormat="1" applyFont="1"/>
    <xf numFmtId="166" fontId="19" fillId="0" borderId="0" xfId="1" applyNumberFormat="1" applyFont="1" applyAlignment="1">
      <alignment horizontal="center" vertical="center"/>
    </xf>
    <xf numFmtId="166" fontId="19" fillId="0" borderId="0" xfId="1" applyNumberFormat="1" applyFont="1" applyAlignment="1"/>
    <xf numFmtId="0" fontId="0" fillId="0" borderId="0" xfId="0" applyAlignment="1">
      <alignment wrapText="1"/>
    </xf>
    <xf numFmtId="0" fontId="13" fillId="0" borderId="19" xfId="0" applyFont="1" applyBorder="1" applyAlignment="1">
      <alignment horizontal="left"/>
    </xf>
    <xf numFmtId="0" fontId="3" fillId="11" borderId="21" xfId="0" applyFont="1" applyFill="1" applyBorder="1" applyAlignment="1">
      <alignment horizontal="left"/>
    </xf>
    <xf numFmtId="167" fontId="0" fillId="0" borderId="24" xfId="0" applyNumberFormat="1" applyBorder="1" applyAlignment="1">
      <alignment horizontal="center" vertical="center"/>
    </xf>
    <xf numFmtId="166" fontId="19" fillId="0" borderId="21" xfId="1" applyNumberFormat="1" applyFont="1" applyFill="1" applyBorder="1" applyAlignment="1">
      <alignment horizontal="center" vertical="center"/>
    </xf>
    <xf numFmtId="166" fontId="19" fillId="0" borderId="24" xfId="1" applyNumberFormat="1" applyFont="1" applyFill="1" applyBorder="1" applyAlignment="1">
      <alignment horizontal="center" vertical="center"/>
    </xf>
    <xf numFmtId="167" fontId="19" fillId="0" borderId="24" xfId="1" applyNumberFormat="1" applyFont="1" applyFill="1" applyBorder="1" applyAlignment="1">
      <alignment horizontal="center" vertical="center"/>
    </xf>
    <xf numFmtId="0" fontId="13" fillId="13" borderId="21" xfId="0" applyFont="1" applyFill="1" applyBorder="1" applyAlignment="1">
      <alignment horizontal="left"/>
    </xf>
    <xf numFmtId="0" fontId="13" fillId="13" borderId="0" xfId="0" applyFont="1" applyFill="1" applyAlignment="1">
      <alignment horizontal="left"/>
    </xf>
    <xf numFmtId="166" fontId="13" fillId="13" borderId="21" xfId="1" applyNumberFormat="1" applyFont="1" applyFill="1" applyBorder="1" applyAlignment="1">
      <alignment horizontal="center" vertical="center"/>
    </xf>
    <xf numFmtId="166" fontId="13" fillId="13" borderId="24" xfId="1" applyNumberFormat="1" applyFont="1" applyFill="1" applyBorder="1" applyAlignment="1">
      <alignment horizontal="center" vertical="center"/>
    </xf>
    <xf numFmtId="167" fontId="13" fillId="13" borderId="24" xfId="1" applyNumberFormat="1" applyFont="1" applyFill="1" applyBorder="1" applyAlignment="1">
      <alignment horizontal="center" vertical="center"/>
    </xf>
    <xf numFmtId="166" fontId="24" fillId="0" borderId="0" xfId="1" applyNumberFormat="1" applyFont="1"/>
    <xf numFmtId="9" fontId="13" fillId="13" borderId="21" xfId="3" applyFont="1" applyFill="1" applyBorder="1" applyAlignment="1">
      <alignment horizontal="center" vertical="center"/>
    </xf>
    <xf numFmtId="0" fontId="24" fillId="0" borderId="0" xfId="0" applyFont="1"/>
    <xf numFmtId="166" fontId="22" fillId="13" borderId="21" xfId="1" applyNumberFormat="1" applyFont="1" applyFill="1" applyBorder="1" applyAlignment="1">
      <alignment horizontal="center" vertical="center"/>
    </xf>
    <xf numFmtId="166" fontId="22" fillId="13" borderId="24" xfId="1" applyNumberFormat="1" applyFont="1" applyFill="1" applyBorder="1" applyAlignment="1">
      <alignment horizontal="center" vertical="center"/>
    </xf>
    <xf numFmtId="167" fontId="22" fillId="13" borderId="24" xfId="1" applyNumberFormat="1" applyFont="1" applyFill="1" applyBorder="1" applyAlignment="1">
      <alignment horizontal="center" vertical="center"/>
    </xf>
    <xf numFmtId="166" fontId="25" fillId="0" borderId="0" xfId="1" applyNumberFormat="1" applyFont="1"/>
    <xf numFmtId="9" fontId="22" fillId="13" borderId="21" xfId="3" applyFont="1" applyFill="1" applyBorder="1" applyAlignment="1">
      <alignment horizontal="center" vertical="center"/>
    </xf>
    <xf numFmtId="166" fontId="26" fillId="0" borderId="0" xfId="1" applyNumberFormat="1" applyFont="1"/>
    <xf numFmtId="166" fontId="19" fillId="0" borderId="0" xfId="1" applyNumberFormat="1" applyFont="1" applyFill="1"/>
    <xf numFmtId="166" fontId="21" fillId="0" borderId="0" xfId="1" applyNumberFormat="1" applyFont="1" applyFill="1"/>
    <xf numFmtId="166" fontId="19" fillId="0" borderId="0" xfId="1" applyNumberFormat="1" applyFont="1" applyFill="1" applyAlignment="1">
      <alignment horizontal="center" vertical="center"/>
    </xf>
    <xf numFmtId="166" fontId="21" fillId="0" borderId="21" xfId="1" applyNumberFormat="1" applyFont="1" applyFill="1" applyBorder="1" applyAlignment="1">
      <alignment horizontal="center" vertical="center"/>
    </xf>
    <xf numFmtId="166" fontId="21" fillId="0" borderId="24" xfId="1" applyNumberFormat="1" applyFont="1" applyFill="1" applyBorder="1" applyAlignment="1">
      <alignment horizontal="center" vertical="center"/>
    </xf>
    <xf numFmtId="167" fontId="21" fillId="0" borderId="24" xfId="1" applyNumberFormat="1" applyFont="1" applyFill="1" applyBorder="1" applyAlignment="1">
      <alignment horizontal="center" vertical="center"/>
    </xf>
    <xf numFmtId="166" fontId="24" fillId="0" borderId="0" xfId="1" applyNumberFormat="1" applyFont="1" applyAlignment="1">
      <alignment horizontal="center" vertical="center"/>
    </xf>
    <xf numFmtId="0" fontId="28" fillId="0" borderId="0" xfId="0" applyFont="1"/>
    <xf numFmtId="0" fontId="28" fillId="0" borderId="21" xfId="0" applyFont="1" applyBorder="1" applyAlignment="1">
      <alignment horizontal="left"/>
    </xf>
    <xf numFmtId="0" fontId="29" fillId="0" borderId="0" xfId="0" applyFont="1" applyAlignment="1">
      <alignment horizontal="left"/>
    </xf>
    <xf numFmtId="166" fontId="28" fillId="0" borderId="21" xfId="1" applyNumberFormat="1" applyFont="1" applyFill="1" applyBorder="1" applyAlignment="1">
      <alignment horizontal="center" vertical="center"/>
    </xf>
    <xf numFmtId="9" fontId="28" fillId="0" borderId="24" xfId="3" applyFont="1" applyFill="1" applyBorder="1" applyAlignment="1">
      <alignment horizontal="center" vertical="center"/>
    </xf>
    <xf numFmtId="166" fontId="28" fillId="0" borderId="24" xfId="1" applyNumberFormat="1" applyFont="1" applyFill="1" applyBorder="1" applyAlignment="1">
      <alignment horizontal="center" vertical="center"/>
    </xf>
    <xf numFmtId="167" fontId="28" fillId="0" borderId="24" xfId="1" applyNumberFormat="1" applyFont="1" applyFill="1" applyBorder="1" applyAlignment="1">
      <alignment horizontal="center" vertical="center"/>
    </xf>
    <xf numFmtId="166" fontId="28" fillId="0" borderId="0" xfId="1" applyNumberFormat="1" applyFont="1" applyFill="1"/>
    <xf numFmtId="9" fontId="28" fillId="0" borderId="21" xfId="3" applyFont="1" applyFill="1" applyBorder="1" applyAlignment="1">
      <alignment horizontal="center" vertical="center"/>
    </xf>
    <xf numFmtId="166" fontId="28" fillId="0" borderId="22" xfId="1" applyNumberFormat="1" applyFont="1" applyFill="1" applyBorder="1" applyAlignment="1">
      <alignment horizontal="center" vertical="center"/>
    </xf>
    <xf numFmtId="166" fontId="30" fillId="0" borderId="0" xfId="1" applyNumberFormat="1" applyFont="1" applyFill="1"/>
    <xf numFmtId="166" fontId="31" fillId="0" borderId="0" xfId="1" applyNumberFormat="1" applyFont="1" applyFill="1"/>
    <xf numFmtId="166" fontId="28" fillId="0" borderId="0" xfId="1" applyNumberFormat="1" applyFont="1" applyFill="1" applyAlignment="1">
      <alignment horizontal="center" vertical="center"/>
    </xf>
    <xf numFmtId="166" fontId="30" fillId="0" borderId="24" xfId="1" applyNumberFormat="1" applyFont="1" applyFill="1" applyBorder="1" applyAlignment="1">
      <alignment horizontal="center" vertical="center"/>
    </xf>
    <xf numFmtId="167" fontId="30" fillId="0" borderId="24" xfId="1" applyNumberFormat="1" applyFont="1" applyFill="1" applyBorder="1" applyAlignment="1">
      <alignment horizontal="center" vertical="center"/>
    </xf>
    <xf numFmtId="9" fontId="30" fillId="0" borderId="21" xfId="3" applyFont="1" applyFill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3" fillId="0" borderId="0" xfId="0" applyFont="1"/>
    <xf numFmtId="0" fontId="13" fillId="0" borderId="21" xfId="0" applyFont="1" applyBorder="1" applyAlignment="1">
      <alignment horizontal="left"/>
    </xf>
    <xf numFmtId="166" fontId="13" fillId="0" borderId="21" xfId="1" applyNumberFormat="1" applyFont="1" applyFill="1" applyBorder="1" applyAlignment="1">
      <alignment horizontal="center" vertical="center"/>
    </xf>
    <xf numFmtId="9" fontId="13" fillId="0" borderId="21" xfId="3" applyFont="1" applyFill="1" applyBorder="1" applyAlignment="1">
      <alignment horizontal="center" vertical="center"/>
    </xf>
    <xf numFmtId="3" fontId="33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3" fontId="27" fillId="0" borderId="0" xfId="0" applyNumberFormat="1" applyFont="1" applyAlignment="1">
      <alignment horizontal="center" vertical="center"/>
    </xf>
    <xf numFmtId="3" fontId="34" fillId="0" borderId="0" xfId="0" applyNumberFormat="1" applyFont="1" applyAlignment="1">
      <alignment horizontal="left"/>
    </xf>
    <xf numFmtId="0" fontId="35" fillId="0" borderId="0" xfId="0" applyFont="1" applyAlignment="1">
      <alignment horizontal="left"/>
    </xf>
    <xf numFmtId="0" fontId="35" fillId="0" borderId="0" xfId="0" applyFont="1"/>
    <xf numFmtId="0" fontId="35" fillId="0" borderId="0" xfId="0" applyFont="1" applyAlignment="1">
      <alignment wrapText="1"/>
    </xf>
    <xf numFmtId="166" fontId="13" fillId="13" borderId="23" xfId="1" applyNumberFormat="1" applyFont="1" applyFill="1" applyBorder="1" applyAlignment="1">
      <alignment horizontal="center" vertical="center"/>
    </xf>
    <xf numFmtId="14" fontId="7" fillId="0" borderId="0" xfId="1" applyNumberFormat="1" applyFont="1"/>
    <xf numFmtId="3" fontId="23" fillId="16" borderId="13" xfId="0" applyNumberFormat="1" applyFont="1" applyFill="1" applyBorder="1" applyAlignment="1">
      <alignment horizontal="center" vertical="center"/>
    </xf>
    <xf numFmtId="3" fontId="23" fillId="16" borderId="20" xfId="0" applyNumberFormat="1" applyFont="1" applyFill="1" applyBorder="1" applyAlignment="1">
      <alignment horizontal="center" vertical="center" wrapText="1"/>
    </xf>
    <xf numFmtId="3" fontId="23" fillId="16" borderId="27" xfId="0" applyNumberFormat="1" applyFont="1" applyFill="1" applyBorder="1" applyAlignment="1">
      <alignment horizontal="center" vertical="center" wrapText="1"/>
    </xf>
    <xf numFmtId="3" fontId="2" fillId="16" borderId="13" xfId="0" applyNumberFormat="1" applyFont="1" applyFill="1" applyBorder="1" applyAlignment="1">
      <alignment horizontal="center" vertical="center"/>
    </xf>
    <xf numFmtId="3" fontId="2" fillId="16" borderId="13" xfId="0" applyNumberFormat="1" applyFont="1" applyFill="1" applyBorder="1" applyAlignment="1">
      <alignment horizontal="left" vertical="center"/>
    </xf>
    <xf numFmtId="0" fontId="6" fillId="7" borderId="1" xfId="5" applyFont="1" applyFill="1" applyBorder="1" applyAlignment="1">
      <alignment horizontal="left" vertical="center" wrapText="1"/>
    </xf>
    <xf numFmtId="44" fontId="6" fillId="7" borderId="1" xfId="2" applyFont="1" applyFill="1" applyBorder="1" applyAlignment="1">
      <alignment horizontal="left" vertical="center" wrapText="1"/>
    </xf>
    <xf numFmtId="1" fontId="38" fillId="0" borderId="0" xfId="0" applyNumberFormat="1" applyFont="1"/>
    <xf numFmtId="0" fontId="39" fillId="0" borderId="0" xfId="0" applyFont="1"/>
    <xf numFmtId="3" fontId="2" fillId="16" borderId="13" xfId="0" applyNumberFormat="1" applyFont="1" applyFill="1" applyBorder="1" applyAlignment="1">
      <alignment horizontal="left" vertical="center" wrapText="1"/>
    </xf>
    <xf numFmtId="3" fontId="7" fillId="17" borderId="0" xfId="0" applyNumberFormat="1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3" fontId="14" fillId="3" borderId="21" xfId="0" applyNumberFormat="1" applyFont="1" applyFill="1" applyBorder="1" applyAlignment="1">
      <alignment horizontal="center" vertical="center"/>
    </xf>
    <xf numFmtId="14" fontId="7" fillId="0" borderId="0" xfId="1" quotePrefix="1" applyNumberFormat="1" applyFont="1"/>
    <xf numFmtId="14" fontId="7" fillId="18" borderId="0" xfId="1" quotePrefix="1" applyNumberFormat="1" applyFont="1" applyFill="1"/>
    <xf numFmtId="0" fontId="8" fillId="18" borderId="1" xfId="5" applyFont="1" applyFill="1" applyBorder="1" applyAlignment="1">
      <alignment horizontal="center" vertical="center" wrapText="1"/>
    </xf>
    <xf numFmtId="0" fontId="9" fillId="18" borderId="0" xfId="0" applyFont="1" applyFill="1"/>
    <xf numFmtId="0" fontId="0" fillId="18" borderId="0" xfId="0" applyFill="1"/>
    <xf numFmtId="3" fontId="2" fillId="18" borderId="0" xfId="0" applyNumberFormat="1" applyFont="1" applyFill="1" applyAlignment="1">
      <alignment horizontal="center" vertical="center"/>
    </xf>
    <xf numFmtId="3" fontId="7" fillId="19" borderId="0" xfId="0" applyNumberFormat="1" applyFont="1" applyFill="1" applyAlignment="1">
      <alignment horizontal="center" vertical="center"/>
    </xf>
    <xf numFmtId="3" fontId="7" fillId="19" borderId="0" xfId="0" applyNumberFormat="1" applyFont="1" applyFill="1" applyAlignment="1">
      <alignment horizontal="center" vertical="center" wrapText="1"/>
    </xf>
    <xf numFmtId="3" fontId="7" fillId="17" borderId="0" xfId="0" applyNumberFormat="1" applyFont="1" applyFill="1" applyAlignment="1">
      <alignment horizontal="center" vertical="center" wrapText="1"/>
    </xf>
    <xf numFmtId="0" fontId="3" fillId="14" borderId="0" xfId="0" applyFont="1" applyFill="1" applyAlignment="1">
      <alignment horizontal="center" vertical="top" wrapText="1"/>
    </xf>
    <xf numFmtId="0" fontId="3" fillId="10" borderId="0" xfId="0" applyFont="1" applyFill="1" applyAlignment="1">
      <alignment horizontal="center" vertical="top" wrapText="1"/>
    </xf>
    <xf numFmtId="3" fontId="2" fillId="20" borderId="0" xfId="0" applyNumberFormat="1" applyFont="1" applyFill="1" applyAlignment="1">
      <alignment horizontal="center" vertical="center"/>
    </xf>
    <xf numFmtId="0" fontId="0" fillId="0" borderId="22" xfId="0" applyBorder="1" applyAlignment="1">
      <alignment horizontal="left"/>
    </xf>
    <xf numFmtId="166" fontId="13" fillId="0" borderId="24" xfId="1" applyNumberFormat="1" applyFont="1" applyFill="1" applyBorder="1" applyAlignment="1">
      <alignment horizontal="center" vertical="center"/>
    </xf>
    <xf numFmtId="167" fontId="13" fillId="0" borderId="24" xfId="1" applyNumberFormat="1" applyFont="1" applyFill="1" applyBorder="1" applyAlignment="1">
      <alignment horizontal="center" vertical="center"/>
    </xf>
    <xf numFmtId="166" fontId="19" fillId="0" borderId="22" xfId="1" applyNumberFormat="1" applyFont="1" applyFill="1" applyBorder="1" applyAlignment="1">
      <alignment horizontal="center" vertical="center"/>
    </xf>
    <xf numFmtId="166" fontId="19" fillId="0" borderId="25" xfId="1" applyNumberFormat="1" applyFont="1" applyFill="1" applyBorder="1" applyAlignment="1">
      <alignment horizontal="center" vertical="center"/>
    </xf>
    <xf numFmtId="167" fontId="19" fillId="0" borderId="25" xfId="1" applyNumberFormat="1" applyFont="1" applyFill="1" applyBorder="1" applyAlignment="1">
      <alignment horizontal="center" vertical="center"/>
    </xf>
    <xf numFmtId="166" fontId="22" fillId="0" borderId="21" xfId="1" applyNumberFormat="1" applyFont="1" applyFill="1" applyBorder="1" applyAlignment="1">
      <alignment horizontal="center" vertical="center"/>
    </xf>
    <xf numFmtId="166" fontId="22" fillId="0" borderId="24" xfId="1" applyNumberFormat="1" applyFont="1" applyFill="1" applyBorder="1" applyAlignment="1">
      <alignment horizontal="center" vertical="center"/>
    </xf>
    <xf numFmtId="167" fontId="22" fillId="0" borderId="24" xfId="1" applyNumberFormat="1" applyFont="1" applyFill="1" applyBorder="1" applyAlignment="1">
      <alignment horizontal="center" vertical="center"/>
    </xf>
    <xf numFmtId="166" fontId="21" fillId="0" borderId="22" xfId="1" applyNumberFormat="1" applyFont="1" applyFill="1" applyBorder="1" applyAlignment="1">
      <alignment horizontal="center" vertical="center"/>
    </xf>
    <xf numFmtId="166" fontId="21" fillId="0" borderId="25" xfId="1" applyNumberFormat="1" applyFont="1" applyFill="1" applyBorder="1" applyAlignment="1">
      <alignment horizontal="center" vertical="center"/>
    </xf>
    <xf numFmtId="167" fontId="21" fillId="0" borderId="25" xfId="1" applyNumberFormat="1" applyFont="1" applyFill="1" applyBorder="1" applyAlignment="1">
      <alignment horizontal="center" vertical="center"/>
    </xf>
    <xf numFmtId="9" fontId="22" fillId="0" borderId="21" xfId="3" applyFont="1" applyFill="1" applyBorder="1" applyAlignment="1">
      <alignment horizontal="center" vertical="center"/>
    </xf>
    <xf numFmtId="0" fontId="40" fillId="16" borderId="19" xfId="0" applyFont="1" applyFill="1" applyBorder="1" applyAlignment="1">
      <alignment horizontal="left"/>
    </xf>
    <xf numFmtId="166" fontId="23" fillId="16" borderId="20" xfId="1" applyNumberFormat="1" applyFont="1" applyFill="1" applyBorder="1" applyAlignment="1">
      <alignment horizontal="center" vertical="center"/>
    </xf>
    <xf numFmtId="166" fontId="23" fillId="16" borderId="23" xfId="1" applyNumberFormat="1" applyFont="1" applyFill="1" applyBorder="1" applyAlignment="1">
      <alignment horizontal="center" vertical="center"/>
    </xf>
    <xf numFmtId="167" fontId="23" fillId="16" borderId="23" xfId="1" applyNumberFormat="1" applyFont="1" applyFill="1" applyBorder="1" applyAlignment="1">
      <alignment horizontal="center" vertical="center"/>
    </xf>
    <xf numFmtId="9" fontId="23" fillId="16" borderId="20" xfId="3" applyFont="1" applyFill="1" applyBorder="1" applyAlignment="1">
      <alignment horizontal="center" vertical="center"/>
    </xf>
    <xf numFmtId="166" fontId="28" fillId="0" borderId="0" xfId="1" applyNumberFormat="1" applyFont="1" applyFill="1" applyBorder="1" applyAlignment="1">
      <alignment horizontal="center" vertical="center"/>
    </xf>
    <xf numFmtId="166" fontId="28" fillId="0" borderId="0" xfId="1" applyNumberFormat="1" applyFont="1" applyFill="1" applyBorder="1"/>
    <xf numFmtId="166" fontId="30" fillId="0" borderId="0" xfId="1" applyNumberFormat="1" applyFont="1" applyFill="1" applyBorder="1"/>
    <xf numFmtId="166" fontId="31" fillId="0" borderId="0" xfId="1" applyNumberFormat="1" applyFont="1" applyFill="1" applyBorder="1"/>
    <xf numFmtId="3" fontId="14" fillId="13" borderId="21" xfId="0" quotePrefix="1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wrapText="1"/>
    </xf>
    <xf numFmtId="167" fontId="28" fillId="0" borderId="25" xfId="1" applyNumberFormat="1" applyFont="1" applyFill="1" applyBorder="1" applyAlignment="1">
      <alignment horizontal="center" vertical="center"/>
    </xf>
    <xf numFmtId="9" fontId="30" fillId="0" borderId="14" xfId="3" applyFont="1" applyFill="1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29" fillId="0" borderId="12" xfId="0" applyFont="1" applyBorder="1" applyAlignment="1">
      <alignment horizontal="left"/>
    </xf>
    <xf numFmtId="166" fontId="22" fillId="0" borderId="22" xfId="1" applyNumberFormat="1" applyFont="1" applyFill="1" applyBorder="1" applyAlignment="1">
      <alignment horizontal="center" vertical="center"/>
    </xf>
    <xf numFmtId="166" fontId="22" fillId="0" borderId="25" xfId="1" applyNumberFormat="1" applyFont="1" applyFill="1" applyBorder="1" applyAlignment="1">
      <alignment horizontal="center" vertical="center"/>
    </xf>
    <xf numFmtId="167" fontId="22" fillId="0" borderId="25" xfId="1" applyNumberFormat="1" applyFont="1" applyFill="1" applyBorder="1" applyAlignment="1">
      <alignment horizontal="center" vertical="center"/>
    </xf>
    <xf numFmtId="9" fontId="28" fillId="0" borderId="20" xfId="3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14" fontId="0" fillId="0" borderId="0" xfId="0" applyNumberFormat="1"/>
    <xf numFmtId="0" fontId="23" fillId="22" borderId="20" xfId="0" applyFont="1" applyFill="1" applyBorder="1" applyAlignment="1">
      <alignment horizontal="left"/>
    </xf>
    <xf numFmtId="166" fontId="23" fillId="22" borderId="20" xfId="1" applyNumberFormat="1" applyFont="1" applyFill="1" applyBorder="1" applyAlignment="1">
      <alignment horizontal="center" vertical="center"/>
    </xf>
    <xf numFmtId="166" fontId="23" fillId="22" borderId="23" xfId="1" applyNumberFormat="1" applyFont="1" applyFill="1" applyBorder="1" applyAlignment="1">
      <alignment horizontal="center" vertical="center"/>
    </xf>
    <xf numFmtId="167" fontId="23" fillId="22" borderId="23" xfId="1" applyNumberFormat="1" applyFont="1" applyFill="1" applyBorder="1" applyAlignment="1">
      <alignment horizontal="center" vertical="center"/>
    </xf>
    <xf numFmtId="0" fontId="13" fillId="13" borderId="20" xfId="0" applyFont="1" applyFill="1" applyBorder="1" applyAlignment="1">
      <alignment horizontal="left"/>
    </xf>
    <xf numFmtId="3" fontId="23" fillId="16" borderId="23" xfId="0" applyNumberFormat="1" applyFont="1" applyFill="1" applyBorder="1" applyAlignment="1">
      <alignment horizontal="center" vertical="center" wrapText="1"/>
    </xf>
    <xf numFmtId="9" fontId="23" fillId="16" borderId="23" xfId="3" applyFont="1" applyFill="1" applyBorder="1" applyAlignment="1">
      <alignment horizontal="center" vertical="center" wrapText="1"/>
    </xf>
    <xf numFmtId="0" fontId="32" fillId="22" borderId="0" xfId="0" applyFont="1" applyFill="1" applyAlignment="1">
      <alignment horizontal="left"/>
    </xf>
    <xf numFmtId="0" fontId="28" fillId="0" borderId="14" xfId="0" applyFont="1" applyBorder="1" applyAlignment="1">
      <alignment horizontal="left"/>
    </xf>
    <xf numFmtId="166" fontId="28" fillId="0" borderId="12" xfId="1" applyNumberFormat="1" applyFont="1" applyFill="1" applyBorder="1" applyAlignment="1">
      <alignment horizontal="center" vertical="center"/>
    </xf>
    <xf numFmtId="166" fontId="28" fillId="0" borderId="14" xfId="1" applyNumberFormat="1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7" fontId="30" fillId="0" borderId="25" xfId="1" applyNumberFormat="1" applyFont="1" applyFill="1" applyBorder="1" applyAlignment="1">
      <alignment horizontal="center" vertical="center"/>
    </xf>
    <xf numFmtId="9" fontId="30" fillId="0" borderId="25" xfId="3" applyFont="1" applyFill="1" applyBorder="1" applyAlignment="1">
      <alignment horizontal="center" vertical="center"/>
    </xf>
    <xf numFmtId="166" fontId="13" fillId="13" borderId="20" xfId="1" applyNumberFormat="1" applyFont="1" applyFill="1" applyBorder="1" applyAlignment="1">
      <alignment horizontal="center" vertical="center"/>
    </xf>
    <xf numFmtId="9" fontId="13" fillId="13" borderId="23" xfId="3" applyFont="1" applyFill="1" applyBorder="1" applyAlignment="1">
      <alignment horizontal="center" vertical="center"/>
    </xf>
    <xf numFmtId="167" fontId="13" fillId="13" borderId="23" xfId="1" applyNumberFormat="1" applyFont="1" applyFill="1" applyBorder="1" applyAlignment="1">
      <alignment horizontal="center" vertical="center"/>
    </xf>
    <xf numFmtId="0" fontId="23" fillId="16" borderId="28" xfId="0" applyFont="1" applyFill="1" applyBorder="1" applyAlignment="1">
      <alignment horizontal="left"/>
    </xf>
    <xf numFmtId="165" fontId="7" fillId="3" borderId="0" xfId="1" applyNumberFormat="1" applyFont="1" applyFill="1" applyAlignment="1">
      <alignment wrapText="1"/>
    </xf>
    <xf numFmtId="165" fontId="9" fillId="0" borderId="0" xfId="1" applyNumberFormat="1" applyFont="1"/>
    <xf numFmtId="165" fontId="9" fillId="18" borderId="0" xfId="1" applyNumberFormat="1" applyFont="1" applyFill="1"/>
    <xf numFmtId="0" fontId="2" fillId="20" borderId="0" xfId="0" applyFont="1" applyFill="1" applyAlignment="1">
      <alignment horizontal="left" vertical="center" wrapText="1"/>
    </xf>
    <xf numFmtId="0" fontId="2" fillId="23" borderId="0" xfId="0" applyFont="1" applyFill="1" applyAlignment="1">
      <alignment horizontal="left" vertical="center" wrapText="1"/>
    </xf>
    <xf numFmtId="0" fontId="42" fillId="23" borderId="0" xfId="0" applyFont="1" applyFill="1" applyAlignment="1">
      <alignment horizontal="left" vertical="center" wrapText="1"/>
    </xf>
    <xf numFmtId="9" fontId="0" fillId="0" borderId="0" xfId="3" applyFont="1"/>
    <xf numFmtId="0" fontId="9" fillId="0" borderId="0" xfId="0" quotePrefix="1" applyFont="1"/>
    <xf numFmtId="3" fontId="16" fillId="0" borderId="16" xfId="0" applyNumberFormat="1" applyFont="1" applyBorder="1" applyAlignment="1">
      <alignment horizontal="center" vertical="center" wrapText="1"/>
    </xf>
    <xf numFmtId="3" fontId="14" fillId="15" borderId="21" xfId="0" quotePrefix="1" applyNumberFormat="1" applyFont="1" applyFill="1" applyBorder="1" applyAlignment="1">
      <alignment horizontal="center" vertical="center"/>
    </xf>
    <xf numFmtId="3" fontId="7" fillId="24" borderId="0" xfId="0" applyNumberFormat="1" applyFont="1" applyFill="1" applyAlignment="1">
      <alignment horizontal="center" vertical="top" wrapText="1"/>
    </xf>
    <xf numFmtId="0" fontId="3" fillId="25" borderId="0" xfId="0" applyFont="1" applyFill="1" applyAlignment="1">
      <alignment horizontal="center" vertical="top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9" fillId="18" borderId="0" xfId="0" applyFont="1" applyFill="1" applyAlignment="1">
      <alignment horizontal="center"/>
    </xf>
    <xf numFmtId="0" fontId="36" fillId="0" borderId="12" xfId="0" applyFont="1" applyBorder="1" applyAlignment="1">
      <alignment horizontal="center" vertical="center"/>
    </xf>
    <xf numFmtId="1" fontId="36" fillId="0" borderId="5" xfId="1" applyNumberFormat="1" applyFont="1" applyBorder="1" applyAlignment="1">
      <alignment horizontal="center" vertical="center" wrapText="1"/>
    </xf>
    <xf numFmtId="1" fontId="36" fillId="0" borderId="6" xfId="1" applyNumberFormat="1" applyFont="1" applyBorder="1" applyAlignment="1">
      <alignment horizontal="center" vertical="center"/>
    </xf>
    <xf numFmtId="1" fontId="36" fillId="0" borderId="7" xfId="1" applyNumberFormat="1" applyFont="1" applyBorder="1" applyAlignment="1">
      <alignment horizontal="center" vertical="center"/>
    </xf>
    <xf numFmtId="3" fontId="36" fillId="0" borderId="5" xfId="0" applyNumberFormat="1" applyFont="1" applyBorder="1" applyAlignment="1">
      <alignment horizontal="center" vertical="center" wrapText="1"/>
    </xf>
    <xf numFmtId="3" fontId="36" fillId="0" borderId="7" xfId="0" applyNumberFormat="1" applyFont="1" applyBorder="1" applyAlignment="1">
      <alignment horizontal="center" vertical="center" wrapText="1"/>
    </xf>
    <xf numFmtId="3" fontId="16" fillId="0" borderId="16" xfId="0" applyNumberFormat="1" applyFont="1" applyBorder="1" applyAlignment="1">
      <alignment horizontal="center" vertical="center" wrapText="1"/>
    </xf>
    <xf numFmtId="3" fontId="16" fillId="0" borderId="17" xfId="0" applyNumberFormat="1" applyFont="1" applyBorder="1" applyAlignment="1">
      <alignment horizontal="center" vertical="center" wrapText="1"/>
    </xf>
    <xf numFmtId="3" fontId="16" fillId="0" borderId="18" xfId="0" applyNumberFormat="1" applyFont="1" applyBorder="1" applyAlignment="1">
      <alignment horizontal="center" vertical="center" wrapText="1"/>
    </xf>
    <xf numFmtId="0" fontId="0" fillId="21" borderId="5" xfId="0" applyFill="1" applyBorder="1" applyAlignment="1">
      <alignment horizontal="center" wrapText="1"/>
    </xf>
    <xf numFmtId="0" fontId="0" fillId="21" borderId="6" xfId="0" applyFill="1" applyBorder="1" applyAlignment="1">
      <alignment horizontal="center" wrapText="1"/>
    </xf>
    <xf numFmtId="0" fontId="0" fillId="21" borderId="7" xfId="0" applyFill="1" applyBorder="1" applyAlignment="1">
      <alignment horizontal="center" wrapText="1"/>
    </xf>
    <xf numFmtId="0" fontId="0" fillId="21" borderId="8" xfId="0" applyFill="1" applyBorder="1" applyAlignment="1">
      <alignment horizontal="center" wrapText="1"/>
    </xf>
    <xf numFmtId="0" fontId="0" fillId="21" borderId="9" xfId="0" applyFill="1" applyBorder="1" applyAlignment="1">
      <alignment horizontal="center" wrapText="1"/>
    </xf>
    <xf numFmtId="0" fontId="0" fillId="21" borderId="10" xfId="0" applyFill="1" applyBorder="1" applyAlignment="1">
      <alignment horizontal="center" wrapText="1"/>
    </xf>
    <xf numFmtId="0" fontId="37" fillId="0" borderId="0" xfId="0" applyFont="1" applyAlignment="1">
      <alignment horizontal="left"/>
    </xf>
    <xf numFmtId="0" fontId="41" fillId="21" borderId="11" xfId="0" applyFont="1" applyFill="1" applyBorder="1" applyAlignment="1">
      <alignment horizontal="left" wrapText="1"/>
    </xf>
    <xf numFmtId="0" fontId="41" fillId="21" borderId="0" xfId="0" applyFont="1" applyFill="1" applyAlignment="1">
      <alignment horizontal="left" wrapText="1"/>
    </xf>
    <xf numFmtId="0" fontId="41" fillId="21" borderId="15" xfId="0" applyFont="1" applyFill="1" applyBorder="1" applyAlignment="1">
      <alignment horizontal="left" wrapText="1"/>
    </xf>
    <xf numFmtId="0" fontId="16" fillId="21" borderId="11" xfId="0" applyFont="1" applyFill="1" applyBorder="1" applyAlignment="1">
      <alignment horizontal="left" wrapText="1"/>
    </xf>
    <xf numFmtId="0" fontId="41" fillId="21" borderId="11" xfId="0" applyFont="1" applyFill="1" applyBorder="1" applyAlignment="1">
      <alignment horizontal="left"/>
    </xf>
    <xf numFmtId="0" fontId="41" fillId="21" borderId="0" xfId="0" applyFont="1" applyFill="1" applyAlignment="1">
      <alignment horizontal="left"/>
    </xf>
    <xf numFmtId="0" fontId="41" fillId="21" borderId="15" xfId="0" applyFont="1" applyFill="1" applyBorder="1" applyAlignment="1">
      <alignment horizontal="left"/>
    </xf>
    <xf numFmtId="0" fontId="0" fillId="21" borderId="11" xfId="0" applyFill="1" applyBorder="1" applyAlignment="1">
      <alignment horizontal="center" wrapText="1"/>
    </xf>
    <xf numFmtId="0" fontId="0" fillId="21" borderId="0" xfId="0" applyFill="1" applyAlignment="1">
      <alignment horizontal="center" wrapText="1"/>
    </xf>
    <xf numFmtId="0" fontId="0" fillId="21" borderId="15" xfId="0" applyFill="1" applyBorder="1" applyAlignment="1">
      <alignment horizontal="center" wrapText="1"/>
    </xf>
  </cellXfs>
  <cellStyles count="10">
    <cellStyle name="Migliaia" xfId="1" builtinId="3"/>
    <cellStyle name="Normale" xfId="0" builtinId="0"/>
    <cellStyle name="Normale 2" xfId="6" xr:uid="{A95F948C-A44F-420D-95EC-0633FFCFB91D}"/>
    <cellStyle name="Normale 2 2" xfId="5" xr:uid="{0EC96BFD-5042-49DE-9930-DE73A11ACA40}"/>
    <cellStyle name="Percentuale" xfId="3" builtinId="5"/>
    <cellStyle name="RIGHE 2" xfId="9" xr:uid="{203B7BC7-E965-4E56-937D-5A470D8F03AE}"/>
    <cellStyle name="SAPDataCell" xfId="8" xr:uid="{56442BB0-FA3B-42FE-BA6F-423C6D546C29}"/>
    <cellStyle name="SAPDimensionCell" xfId="7" xr:uid="{F4584A09-80AC-4D79-8E0A-DE669FAC434C}"/>
    <cellStyle name="SAPMemberCell" xfId="4" xr:uid="{F0000B93-6B1A-461A-83EA-A4228125BB80}"/>
    <cellStyle name="Valuta" xfId="2" builtinId="4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FFFF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Installatori TOTALI con target raggiunto</a:t>
            </a:r>
          </a:p>
          <a:p>
            <a:pPr>
              <a:defRPr/>
            </a:pPr>
            <a:r>
              <a:rPr lang="it-IT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'PONTE PER GRAFICO AGENZIA'!$D$18</c:f>
              <c:strCache>
                <c:ptCount val="1"/>
                <c:pt idx="0">
                  <c:v>RAGGIUNTO 2026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'PONTE PER GRAFICO AGENZIA'!$C$19:$C$30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'PONTE PER GRAFICO AGENZIA'!$D$19:$D$30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3C-4A54-A323-40154EEEFFB0}"/>
            </c:ext>
          </c:extLst>
        </c:ser>
        <c:ser>
          <c:idx val="1"/>
          <c:order val="1"/>
          <c:tx>
            <c:strRef>
              <c:f>'PONTE PER GRAFICO AGENZIA'!$E$18</c:f>
              <c:strCache>
                <c:ptCount val="1"/>
                <c:pt idx="0">
                  <c:v>RAGGIUNTO 2025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'PONTE PER GRAFICO AGENZIA'!$C$19:$C$30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'PONTE PER GRAFICO AGENZIA'!$E$19:$E$30</c:f>
              <c:numCache>
                <c:formatCode>#,##0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3C-4A54-A323-40154EEEF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459999"/>
        <c:axId val="202460479"/>
      </c:barChart>
      <c:lineChart>
        <c:grouping val="standard"/>
        <c:varyColors val="0"/>
        <c:ser>
          <c:idx val="2"/>
          <c:order val="2"/>
          <c:tx>
            <c:strRef>
              <c:f>'PONTE PER GRAFICO AGENZIA'!$F$18</c:f>
              <c:strCache>
                <c:ptCount val="1"/>
                <c:pt idx="0">
                  <c:v>TARGET 2026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'PONTE PER GRAFICO AGENZIA'!$C$19:$C$30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'PONTE PER GRAFICO AGENZIA'!$F$19:$F$30</c:f>
              <c:numCache>
                <c:formatCode>#,##0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4-42E4-80CD-E71233560857}"/>
            </c:ext>
          </c:extLst>
        </c:ser>
        <c:ser>
          <c:idx val="3"/>
          <c:order val="3"/>
          <c:tx>
            <c:strRef>
              <c:f>'PONTE PER GRAFICO AGENZIA'!$G$18</c:f>
              <c:strCache>
                <c:ptCount val="1"/>
                <c:pt idx="0">
                  <c:v>TARGET 2025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'PONTE PER GRAFICO AGENZIA'!$C$19:$C$30</c:f>
              <c:strCache>
                <c:ptCount val="12"/>
                <c:pt idx="0">
                  <c:v>Gennaio</c:v>
                </c:pt>
                <c:pt idx="1">
                  <c:v>Febbraio</c:v>
                </c:pt>
                <c:pt idx="2">
                  <c:v>Marzo</c:v>
                </c:pt>
                <c:pt idx="3">
                  <c:v>Aprile</c:v>
                </c:pt>
                <c:pt idx="4">
                  <c:v>Maggio</c:v>
                </c:pt>
                <c:pt idx="5">
                  <c:v>Giugno</c:v>
                </c:pt>
                <c:pt idx="6">
                  <c:v>Luglio</c:v>
                </c:pt>
                <c:pt idx="7">
                  <c:v>Agosto</c:v>
                </c:pt>
                <c:pt idx="8">
                  <c:v>Settembre</c:v>
                </c:pt>
                <c:pt idx="9">
                  <c:v>Ottobre</c:v>
                </c:pt>
                <c:pt idx="10">
                  <c:v>Novembre</c:v>
                </c:pt>
                <c:pt idx="11">
                  <c:v>Dicembre</c:v>
                </c:pt>
              </c:strCache>
            </c:strRef>
          </c:cat>
          <c:val>
            <c:numRef>
              <c:f>'PONTE PER GRAFICO AGENZIA'!$G$19:$G$30</c:f>
              <c:numCache>
                <c:formatCode>#,##0</c:formatCode>
                <c:ptCount val="12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9-47D3-8E0E-C76AF94FD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459999"/>
        <c:axId val="202460479"/>
      </c:lineChart>
      <c:catAx>
        <c:axId val="2024599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2460479"/>
        <c:crosses val="autoZero"/>
        <c:auto val="1"/>
        <c:lblAlgn val="ctr"/>
        <c:lblOffset val="100"/>
        <c:noMultiLvlLbl val="0"/>
      </c:catAx>
      <c:valAx>
        <c:axId val="20246047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2459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31751</xdr:colOff>
      <xdr:row>9</xdr:row>
      <xdr:rowOff>52916</xdr:rowOff>
    </xdr:from>
    <xdr:to>
      <xdr:col>17</xdr:col>
      <xdr:colOff>10583</xdr:colOff>
      <xdr:row>32</xdr:row>
      <xdr:rowOff>148166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BF542A0-F0DF-4DF0-A008-CBE88F666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27CF2-3B68-42F3-B3C2-1FBDF411EA35}">
  <sheetPr codeName="Foglio2" filterMode="1">
    <tabColor rgb="FF0070C0"/>
  </sheetPr>
  <dimension ref="A1:EB53"/>
  <sheetViews>
    <sheetView zoomScale="60" zoomScaleNormal="60" workbookViewId="0">
      <pane ySplit="2" topLeftCell="A6005" activePane="bottomLeft" state="frozen"/>
      <selection activeCell="AT3" sqref="AT3:AT4356"/>
      <selection pane="bottomLeft" activeCell="A3" sqref="A3:AK141 AP3:AP141 AU3:AU141 AZ3:BA141 BF3:BF141 BK3:BK141 BP3:BP141 BU3:BU141 BZ3:XFD141 A143:AK315 AP143:AP315 AU143:AU315 AZ143:BA315 BF143:BF315 BK143:BK315 BP143:BP315 BU143:BU315 BZ143:XFD315 A317:AK412 AP317:AP412 AU317:AU412 AZ317:BA412 BF317:BF412 BK317:BK412 BP317:BP412 BU317:BU412 BZ317:XFD412 A414:AK421 AP414:AP421 AU414:AU421 AZ414:BA421 BF414:BF421 BK414:BK421 BP414:BP421 BU414:BU421 BZ414:XFD421 A423:AK425 AP423:AP425 AU423:AU425 AZ423:BA425 BF423:BF425 BK423:BK425 BP423:BP425 BU423:BU425 BZ423:XFD425 A427:AK439 AP427:AP439 AU427:AU439 AZ427:BA439 BF427:BF439 BK427:BK439 BP427:BP439 BU427:BU439 BZ427:XFD439 A441:AK447 AP441:AP447 AU441:AU447 AZ441:BA447 BF441:BF447 BK441:BK447 BP441:BP447 BU441:BU447 BZ441:XFD447 A449:AK491 AP449:AP491 AU449:AU491 AZ449:BA491 BF449:BF491 BK449:BK491 BP449:BP491 BU449:BU491 BZ449:XFD491 A493:AK526 AP493:AP526 AU493:AU526 AZ493:BA526 BF493:BF526 BK493:BK526 BP493:BP526 BU493:BU526 BZ493:XFD526 A528:AK619 AP528:AP619 AU528:AU619 AZ528:BA619 BF528:BF619 BK528:BK619 BP528:BP619 BU528:BU619 BZ528:XFD619 A621:AK769 AP621:AP769 AU621:AU769 AZ621:BA769 BF621:BF769 BK621:BK769 BP621:BP769 BU621:BU769 BZ621:XFD769 A771:AK833 AP771:AP833 AU771:AU833 AZ771:BA833 BF771:BF833 BK771:BK833 BP771:BP833 BU771:BU833 BZ771:XFD833 A835:AK877 AP835:AP877 AU835:AU877 AZ835:BA877 BF835:BF877 BK835:BK877 BP835:BP877 BU835:BU877 BZ835:XFD877 A879:AK1062 AP879:AP1062 AU879:AU1062 AZ879:BA1062 BF879:BF1062 BK879:BK1062 BP879:BP1062 BU879:BU1062 BZ879:XFD1062 A1064:AK1160 AP1064:AP1160 AU1064:AU1160 AZ1064:BA1160 BF1064:BF1160 BK1064:BK1160 BP1064:BP1160 BU1064:BU1160 BZ1064:XFD1160 A1162:AK1201 AP1162:AP1201 AU1162:AU1201 AZ1162:BA1201 BF1162:BF1201 BK1162:BK1201 BP1162:BP1201 BU1162:BU1201 BZ1162:XFD1201 A1203:AK1503 AP1203:AP1503 AU1203:AU1503 AZ1203:BA1503 BF1203:BF1503 BK1203:BK1503 BP1203:BP1503 BU1203:BU1503 BZ1203:XFD1503 A1505:AK1559 AP1505:AP1559 AU1505:AU1559 AZ1505:BA1559 BF1505:BF1559 BK1505:BK1559 BP1505:BP1559 BU1505:BU1559 BZ1505:XFD1559 A1561:AK1713 AP1561:AP1713 AU1561:AU1713 AZ1561:BA1713 BF1561:BF1713 BK1561:BK1713 BP1561:BP1713 BU1561:BU1713 BZ1561:XFD1713 A1715:AK1809 AP1715:AP1809 AU1715:AU1809 AZ1715:BA1809 BF1715:BF1809 BK1715:BK1809 BP1715:BP1809 BU1715:BU1809 BZ1715:XFD1809 A1811:AK1914 AP1811:AP1914 AU1811:AU1914 AZ1811:BA1914 BF1811:BF1914 BK1811:BK1914 BP1811:BP1914 BU1811:BU1914 BZ1811:XFD1914 A1916:AK1936 AP1916:AP1936 AU1916:AU1936 AZ1916:BA1936 BF1916:BF1936 BK1916:BK1936 BP1916:BP1936 BU1916:BU1936 BZ1916:XFD1936 A1938:AK1948 AP1938:AP1948 AU1938:AU1948 AZ1938:BA1948 BF1938:BF1948 BK1938:BK1948 BP1938:BP1948 BU1938:BU1948 BZ1938:XFD1948 A1950:AK1967 AP1950:AP1967 AU1950:AU1967 AZ1950:BA1967 BF1950:BF1967 BK1950:BK1967 BP1950:BP1967 BU1950:BU1967 BZ1950:XFD1967 A1969:AK1977 AP1969:AP1977 AU1969:AU1977 AZ1969:BA1977 BF1969:BF1977 BK1969:BK1977 BP1969:BP1977 BU1969:BU1977 BZ1969:XFD1977 A1979:AK1986 AP1979:AP1986 AU1979:AU1986 AZ1979:BA1986 BF1979:BF1986 BK1979:BK1986 BP1979:BP1986 BU1979:BU1986 BZ1979:XFD1986 A1988:AK2066 AP1988:AP2066 AU1988:AU2066 AZ1988:BA2066 BF1988:BF2066 BK1988:BK2066 BP1988:BP2066 BU1988:BU2066 BZ1988:XFD2066 A2068:AK2090 AP2068:AP2090 AU2068:AU2090 AZ2068:BA2090 BF2068:BF2090 BK2068:BK2090 BP2068:BP2090 BU2068:BU2090 BZ2068:XFD2090 A2092:AK2125 AP2092:AP2125 AU2092:AU2125 AZ2092:BA2125 BF2092:BF2125 BK2092:BK2125 BP2092:BP2125 BU2092:BU2125 BZ2092:XFD2125 A2127:AK2160 AP2127:AP2160 AU2127:AU2160 AZ2127:BA2160 BF2127:BF2160 BK2127:BK2160 BP2127:BP2160 BU2127:BU2160 BZ2127:XFD2160 A2162:AK2196 AP2162:AP2196 AU2162:AU2196 AZ2162:BA2196 BF2162:BF2196 BK2162:BK2196 BP2162:BP2196 BU2162:BU2196 BZ2162:XFD2196 A2198:AK2215 AP2198:AP2215 AU2198:AU2215 AZ2198:BA2215 BF2198:BF2215 BK2198:BK2215 BP2198:BP2215 BU2198:BU2215 BZ2198:XFD2215 A2217:AK2235 AP2217:AP2235 AU2217:AU2235 AZ2217:BA2235 BF2217:BF2235 BK2217:BK2235 BP2217:BP2235 BU2217:BU2235 BZ2217:XFD2235 A2238:AK2246 AP2238:AP2246 AU2238:AU2246 AZ2238:BA2246 BF2238:BF2246 BK2238:BK2246 BP2238:BP2246 BU2238:BU2246 BZ2238:XFD2246 A2248:AK2294 AP2248:AP2294 AU2248:AU2294 AZ2248:BA2294 BF2248:BF2294 BK2248:BK2294 BP2248:BP2294 BU2248:BU2294 BZ2248:XFD2294 A2296:AK2326 AP2296:AP2326 AU2296:AU2326 AZ2296:BA2326 BF2296:BF2326 BK2296:BK2326 BP2296:BP2326 BU2296:BU2326 BZ2296:XFD2326 A2328:AK2351 AP2328:AP2351 AU2328:AU2351 AZ2328:BA2351 BF2328:BF2351 BK2328:BK2351 BP2328:BP2351 BU2328:BU2351 BZ2328:XFD2351 A2353:AK2408 AP2353:AP2408 AU2353:AU2408 AZ2353:BA2408 BF2353:BF2408 BK2353:BK2408 BP2353:BP2408 BU2353:BU2408 BZ2353:XFD2408 A2410:AK2519 AP2410:AP2519 AU2410:AU2519 AZ2410:BA2519 BF2410:BF2519 BK2410:BK2519 BP2410:BP2519 BU2410:BU2519 BZ2410:XFD2519 A2521:AK2533 AP2521:AP2533 AU2521:AU2533 AZ2521:BA2533 BF2521:BF2533 BK2521:BK2533 BP2521:BP2533 BU2521:BU2533 BZ2521:XFD2533 A2535:AK2595 AP2535:AP2595 AU2535:AU2595 AZ2535:BA2595 BF2535:BF2595 BK2535:BK2595 BP2535:BP2595 BU2535:BU2595 BZ2535:XFD2595 A2597:AK2621 AP2597:AP2621 AU2597:AU2621 AZ2597:BA2621 BF2597:BF2621 BK2597:BK2621 BP2597:BP2621 BU2597:BU2621 BZ2597:XFD2621 A2623:AK2665 AP2623:AP2665 AU2623:AU2665 AZ2623:BA2665 BF2623:BF2665 BK2623:BK2665 BP2623:BP2665 BU2623:BU2665 BZ2623:XFD2665 A2667:AK2682 AP2667:AP2682 AU2667:AU2682 AZ2667:BA2682 BF2667:BF2682 BK2667:BK2682 BP2667:BP2682 BU2667:BU2682 BZ2667:XFD2682 A2684:AK2892 AP2684:AP2892 AU2684:AU2892 AZ2684:BA2892 BF2684:BF2892 BK2684:BK2892 BP2684:BP2892 BU2684:BU2892 BZ2684:XFD2892 A2894:AK2901 AP2894:AP2901 AU2894:AU2901 AZ2894:BA2901 BF2894:BF2901 BK2894:BK2901 BP2894:BP2901 BU2894:BU2901 BZ2894:XFD2901 A2903:AK3049 AP2903:AP3049 AU2903:AU3049 AZ2903:BA3049 BF2903:BF3049 BK2903:BK3049 BP2903:BP3049 BU2903:BU3049 BZ2903:XFD3049 A3051:AK3082 AP3051:AP3082 AU3051:AU3082 AZ3051:BA3082 BF3051:BF3082 BK3051:BK3082 BP3051:BP3082 BU3051:BU3082 BZ3051:XFD3082 A3084:AK5895 AP3084:AP5895 AU3084:AU5895 AZ3084:BA5895 BF3084:BF5895 BK3084:BK5895 BP3084:BP5895 BU3084:BU5895 BZ3084:XFD5895 A5897:AK5905 AP5897:AP5905 AU5897:AU5905 AZ5897:BA5905 BF5897:BF5905 BK5897:BK5905 BP5897:BP5905 BU5897:BU5905 BZ5897:XFD5905 A5907:AK6033 AP5907:AP6033 AU5907:AU6033 AZ5907:BA6033 BF5907:BF6033 BK5907:BK6033 BP5907:BP6033 BU5907:BU6033 BZ5907:XFD6033"/>
    </sheetView>
  </sheetViews>
  <sheetFormatPr defaultRowHeight="14.5" outlineLevelCol="1" x14ac:dyDescent="0.35"/>
  <cols>
    <col min="1" max="1" width="15.26953125" bestFit="1" customWidth="1"/>
    <col min="2" max="2" width="20.54296875" bestFit="1" customWidth="1"/>
    <col min="3" max="3" width="18.54296875" bestFit="1" customWidth="1"/>
    <col min="4" max="4" width="22.36328125" bestFit="1" customWidth="1"/>
    <col min="5" max="6" width="21.453125" customWidth="1"/>
    <col min="7" max="7" width="14.1796875" bestFit="1" customWidth="1"/>
    <col min="8" max="8" width="15.26953125" customWidth="1"/>
    <col min="9" max="9" width="48.36328125" customWidth="1"/>
    <col min="10" max="10" width="42.36328125" style="17" customWidth="1"/>
    <col min="11" max="11" width="76.36328125" style="17" customWidth="1"/>
    <col min="12" max="12" width="67.453125" customWidth="1"/>
    <col min="13" max="15" width="21.54296875" customWidth="1"/>
    <col min="16" max="16" width="60.7265625" style="17" customWidth="1"/>
    <col min="17" max="17" width="69.90625" style="17" customWidth="1"/>
    <col min="18" max="18" width="19.81640625" style="17" customWidth="1"/>
    <col min="19" max="19" width="20.7265625" style="17" customWidth="1"/>
    <col min="20" max="20" width="16" style="19" customWidth="1"/>
    <col min="21" max="21" width="32.90625" style="17" customWidth="1"/>
    <col min="22" max="22" width="45.81640625" style="17" customWidth="1"/>
    <col min="23" max="24" width="29.453125" style="18" customWidth="1"/>
    <col min="25" max="25" width="11.7265625" style="17" customWidth="1"/>
    <col min="26" max="26" width="28.7265625" style="17" customWidth="1"/>
    <col min="27" max="27" width="4" style="132" customWidth="1"/>
    <col min="28" max="28" width="24" style="17" customWidth="1"/>
    <col min="29" max="29" width="31.08984375" style="17" customWidth="1"/>
    <col min="30" max="30" width="20.7265625" customWidth="1"/>
    <col min="31" max="31" width="14.453125" customWidth="1"/>
    <col min="32" max="35" width="24" customWidth="1"/>
    <col min="36" max="36" width="4" style="132" customWidth="1"/>
    <col min="37" max="37" width="33.54296875" customWidth="1"/>
    <col min="38" max="40" width="31.90625" hidden="1" customWidth="1" outlineLevel="1"/>
    <col min="41" max="41" width="24.453125" hidden="1" customWidth="1" outlineLevel="1"/>
    <col min="42" max="42" width="33.54296875" customWidth="1" collapsed="1"/>
    <col min="43" max="45" width="16.26953125" hidden="1" customWidth="1" outlineLevel="1"/>
    <col min="46" max="46" width="16" hidden="1" customWidth="1" outlineLevel="1"/>
    <col min="47" max="47" width="33.54296875" customWidth="1" collapsed="1"/>
    <col min="48" max="50" width="16.26953125" hidden="1" customWidth="1" outlineLevel="1"/>
    <col min="51" max="51" width="16" hidden="1" customWidth="1" outlineLevel="1"/>
    <col min="52" max="52" width="4" style="132" customWidth="1" collapsed="1"/>
    <col min="53" max="53" width="17.453125" customWidth="1"/>
    <col min="54" max="57" width="17.453125" hidden="1" customWidth="1" outlineLevel="1"/>
    <col min="58" max="58" width="17.453125" customWidth="1" collapsed="1"/>
    <col min="59" max="62" width="17.453125" hidden="1" customWidth="1" outlineLevel="1"/>
    <col min="63" max="63" width="17.453125" customWidth="1" collapsed="1"/>
    <col min="64" max="67" width="17.453125" hidden="1" customWidth="1" outlineLevel="1"/>
    <col min="68" max="68" width="17.453125" customWidth="1" collapsed="1"/>
    <col min="69" max="72" width="17.453125" hidden="1" customWidth="1" outlineLevel="1"/>
    <col min="73" max="73" width="17.453125" customWidth="1" collapsed="1"/>
    <col min="74" max="77" width="17.453125" hidden="1" customWidth="1" outlineLevel="1"/>
    <col min="78" max="78" width="4" style="132" customWidth="1" collapsed="1"/>
    <col min="79" max="79" width="11.7265625" customWidth="1"/>
    <col min="80" max="80" width="30.6328125" customWidth="1"/>
    <col min="81" max="81" width="33.453125" customWidth="1"/>
    <col min="82" max="82" width="4" style="132" customWidth="1"/>
    <col min="83" max="83" width="20.08984375" style="195" customWidth="1"/>
    <col min="84" max="84" width="33.453125" customWidth="1"/>
    <col min="85" max="85" width="20.08984375" style="195" customWidth="1"/>
    <col min="86" max="86" width="33.453125" customWidth="1"/>
    <col min="87" max="87" width="2.08984375" style="132" bestFit="1" customWidth="1"/>
    <col min="88" max="91" width="25.36328125" style="132" customWidth="1"/>
    <col min="92" max="92" width="2.08984375" style="132" bestFit="1" customWidth="1"/>
    <col min="93" max="93" width="25.36328125" style="132" customWidth="1"/>
    <col min="94" max="94" width="2.08984375" style="132" bestFit="1" customWidth="1"/>
    <col min="95" max="95" width="32.54296875" customWidth="1"/>
    <col min="96" max="96" width="12.54296875" customWidth="1"/>
    <col min="97" max="97" width="2.81640625" style="133" customWidth="1"/>
    <col min="98" max="98" width="83.7265625" customWidth="1"/>
    <col min="99" max="115" width="12.54296875" customWidth="1"/>
    <col min="116" max="116" width="3.7265625" style="133" customWidth="1"/>
    <col min="117" max="117" width="60.90625" customWidth="1"/>
    <col min="118" max="118" width="14.36328125" bestFit="1" customWidth="1"/>
    <col min="119" max="119" width="23" bestFit="1" customWidth="1"/>
    <col min="120" max="120" width="15.7265625" bestFit="1" customWidth="1"/>
    <col min="121" max="122" width="15.7265625" customWidth="1"/>
    <col min="123" max="123" width="15.54296875" bestFit="1" customWidth="1"/>
    <col min="124" max="124" width="19.90625" bestFit="1" customWidth="1"/>
  </cols>
  <sheetData>
    <row r="1" spans="1:132" x14ac:dyDescent="0.35">
      <c r="B1" s="2"/>
      <c r="C1" s="2"/>
      <c r="D1" s="2"/>
      <c r="E1" s="1">
        <f>SUBTOTAL(9,E3:E24016)</f>
        <v>0</v>
      </c>
      <c r="F1" s="1">
        <f>SUBTOTAL(9,F3:F24016)</f>
        <v>0</v>
      </c>
      <c r="G1" s="1">
        <f>SUBTOTAL(9,G3:G24016)</f>
        <v>0</v>
      </c>
      <c r="I1" s="199"/>
      <c r="J1" s="3" t="s">
        <v>22</v>
      </c>
      <c r="K1" s="3" t="s">
        <v>210</v>
      </c>
      <c r="L1" s="3" t="s">
        <v>202</v>
      </c>
      <c r="M1" s="1" t="s">
        <v>205</v>
      </c>
      <c r="N1" s="1" t="s">
        <v>205</v>
      </c>
      <c r="O1" s="1" t="s">
        <v>205</v>
      </c>
      <c r="P1" s="3" t="s">
        <v>211</v>
      </c>
      <c r="Q1" s="3"/>
      <c r="R1" s="3"/>
      <c r="S1" s="3"/>
      <c r="T1" s="5"/>
      <c r="U1" s="3" t="s">
        <v>25</v>
      </c>
      <c r="V1" s="3" t="s">
        <v>25</v>
      </c>
      <c r="W1" s="6" t="s">
        <v>203</v>
      </c>
      <c r="X1" s="6" t="s">
        <v>203</v>
      </c>
      <c r="Y1" s="115"/>
      <c r="Z1" s="129" t="s">
        <v>428</v>
      </c>
      <c r="AA1" s="130"/>
      <c r="AB1" s="1"/>
      <c r="AC1" s="4" t="s">
        <v>23</v>
      </c>
      <c r="AD1" s="1" t="s">
        <v>24</v>
      </c>
      <c r="AE1" s="1" t="s">
        <v>24</v>
      </c>
      <c r="AF1" s="1"/>
      <c r="AG1" s="1"/>
      <c r="AH1" s="1">
        <v>5857</v>
      </c>
      <c r="AI1" s="1"/>
      <c r="AJ1" s="130"/>
      <c r="AK1" s="1">
        <f t="shared" ref="AK1:AY1" si="0">SUBTOTAL(9,AK3:AK24020)</f>
        <v>0</v>
      </c>
      <c r="AL1" s="1">
        <f t="shared" si="0"/>
        <v>0</v>
      </c>
      <c r="AM1" s="1">
        <f t="shared" si="0"/>
        <v>0</v>
      </c>
      <c r="AN1" s="1">
        <f t="shared" si="0"/>
        <v>0</v>
      </c>
      <c r="AO1" s="1">
        <f t="shared" si="0"/>
        <v>0</v>
      </c>
      <c r="AP1" s="1">
        <f t="shared" si="0"/>
        <v>0</v>
      </c>
      <c r="AQ1" s="1">
        <f t="shared" si="0"/>
        <v>0</v>
      </c>
      <c r="AR1" s="1">
        <f t="shared" si="0"/>
        <v>0</v>
      </c>
      <c r="AS1" s="1">
        <f t="shared" si="0"/>
        <v>0</v>
      </c>
      <c r="AT1" s="1">
        <f t="shared" si="0"/>
        <v>0</v>
      </c>
      <c r="AU1" s="1">
        <f t="shared" si="0"/>
        <v>0</v>
      </c>
      <c r="AV1" s="1">
        <f t="shared" si="0"/>
        <v>0</v>
      </c>
      <c r="AW1" s="1">
        <f t="shared" si="0"/>
        <v>0</v>
      </c>
      <c r="AX1" s="1">
        <f t="shared" si="0"/>
        <v>0</v>
      </c>
      <c r="AY1" s="1">
        <f t="shared" si="0"/>
        <v>0</v>
      </c>
      <c r="AZ1" s="130"/>
      <c r="BA1" s="1">
        <f t="shared" ref="BA1:BY1" si="1">SUBTOTAL(9,BA3:BA4057)</f>
        <v>0</v>
      </c>
      <c r="BB1" s="1">
        <f t="shared" si="1"/>
        <v>0</v>
      </c>
      <c r="BC1" s="1">
        <f t="shared" si="1"/>
        <v>0</v>
      </c>
      <c r="BD1" s="1">
        <f t="shared" si="1"/>
        <v>0</v>
      </c>
      <c r="BE1" s="1">
        <f t="shared" si="1"/>
        <v>0</v>
      </c>
      <c r="BF1" s="1">
        <f t="shared" si="1"/>
        <v>0</v>
      </c>
      <c r="BG1" s="1">
        <f t="shared" si="1"/>
        <v>0</v>
      </c>
      <c r="BH1" s="1">
        <f t="shared" si="1"/>
        <v>0</v>
      </c>
      <c r="BI1" s="1">
        <f t="shared" si="1"/>
        <v>0</v>
      </c>
      <c r="BJ1" s="1">
        <f t="shared" si="1"/>
        <v>0</v>
      </c>
      <c r="BK1" s="1">
        <f t="shared" si="1"/>
        <v>0</v>
      </c>
      <c r="BL1" s="1">
        <f t="shared" si="1"/>
        <v>0</v>
      </c>
      <c r="BM1" s="1">
        <f t="shared" si="1"/>
        <v>0</v>
      </c>
      <c r="BN1" s="1">
        <f t="shared" si="1"/>
        <v>0</v>
      </c>
      <c r="BO1" s="1">
        <f t="shared" si="1"/>
        <v>0</v>
      </c>
      <c r="BP1" s="1">
        <f t="shared" si="1"/>
        <v>0</v>
      </c>
      <c r="BQ1" s="1">
        <f t="shared" si="1"/>
        <v>0</v>
      </c>
      <c r="BR1" s="1">
        <f t="shared" si="1"/>
        <v>0</v>
      </c>
      <c r="BS1" s="1">
        <f t="shared" si="1"/>
        <v>0</v>
      </c>
      <c r="BT1" s="1">
        <f t="shared" si="1"/>
        <v>0</v>
      </c>
      <c r="BU1" s="1">
        <f t="shared" si="1"/>
        <v>0</v>
      </c>
      <c r="BV1" s="1">
        <f t="shared" si="1"/>
        <v>0</v>
      </c>
      <c r="BW1" s="1">
        <f t="shared" si="1"/>
        <v>0</v>
      </c>
      <c r="BX1" s="1">
        <f t="shared" si="1"/>
        <v>0</v>
      </c>
      <c r="BY1" s="1">
        <f t="shared" si="1"/>
        <v>0</v>
      </c>
      <c r="BZ1" s="130"/>
      <c r="CA1" s="1" t="s">
        <v>430</v>
      </c>
      <c r="CB1" s="15" t="s">
        <v>227</v>
      </c>
      <c r="CC1" s="1" t="s">
        <v>206</v>
      </c>
      <c r="CD1" s="130"/>
      <c r="CE1" s="1" t="s">
        <v>468</v>
      </c>
      <c r="CF1" s="1"/>
      <c r="CG1" s="1"/>
      <c r="CH1" s="1"/>
      <c r="CI1" s="130"/>
      <c r="CJ1" s="130"/>
      <c r="CK1" s="130"/>
      <c r="CL1" s="130"/>
      <c r="CM1" s="130"/>
      <c r="CN1" s="130"/>
      <c r="CO1" s="130"/>
      <c r="CP1" s="130"/>
      <c r="CT1" s="15" t="s">
        <v>125</v>
      </c>
      <c r="CU1" s="15">
        <v>5726</v>
      </c>
      <c r="CV1" s="15"/>
      <c r="CW1" s="1">
        <f>SUBTOTAL(9,CW3:CW24020)</f>
        <v>0</v>
      </c>
      <c r="CX1" s="1">
        <f>SUBTOTAL(9,CX3:CX24020)</f>
        <v>0</v>
      </c>
      <c r="CY1" s="1">
        <f>SUBTOTAL(9,CY3:CY24020)</f>
        <v>0</v>
      </c>
      <c r="CZ1" s="1">
        <f>SUBTOTAL(9,CZ3:CZ24020)</f>
        <v>0</v>
      </c>
      <c r="DA1" s="1">
        <f>SUBTOTAL(9,DA3:DA24020)</f>
        <v>0</v>
      </c>
      <c r="DC1" s="15" t="s">
        <v>432</v>
      </c>
      <c r="DD1" s="15">
        <v>5726</v>
      </c>
      <c r="DE1" s="15"/>
      <c r="DF1" s="1">
        <f>SUBTOTAL(9,DF3:DF24020)</f>
        <v>0</v>
      </c>
      <c r="DG1" s="1">
        <f>SUBTOTAL(9,DG3:DG24020)</f>
        <v>0</v>
      </c>
      <c r="DH1" s="1">
        <f>SUBTOTAL(9,DH3:DH24020)</f>
        <v>0</v>
      </c>
      <c r="DI1" s="1">
        <f>SUBTOTAL(9,DI3:DI24020)</f>
        <v>0</v>
      </c>
      <c r="DJ1" s="1">
        <f>SUBTOTAL(9,DJ3:DJ24020)</f>
        <v>0</v>
      </c>
      <c r="DM1" s="15" t="s">
        <v>490</v>
      </c>
      <c r="DN1" s="15"/>
      <c r="DO1" s="1">
        <f>SUBTOTAL(9,DO3:DO24020)</f>
        <v>0</v>
      </c>
      <c r="DP1" s="1">
        <f>SUBTOTAL(9,DP3:DP24020)</f>
        <v>0</v>
      </c>
      <c r="DQ1" s="1">
        <f>SUBTOTAL(9,DQ3:DQ24020)</f>
        <v>0</v>
      </c>
      <c r="DR1" s="1">
        <f>SUBTOTAL(9,DR3:DR24020)</f>
        <v>0</v>
      </c>
      <c r="DS1" s="1">
        <f>SUBTOTAL(9,DS3:DS24020)</f>
        <v>0</v>
      </c>
      <c r="DT1" s="1"/>
      <c r="DU1" s="15" t="s">
        <v>433</v>
      </c>
      <c r="DV1" s="15"/>
      <c r="DW1" s="1">
        <f>SUBTOTAL(9,DW3:DW64020)</f>
        <v>0</v>
      </c>
      <c r="DX1" s="1">
        <f>SUBTOTAL(9,DX3:DX64020)</f>
        <v>0</v>
      </c>
      <c r="DY1" s="1">
        <f>SUBTOTAL(9,DY3:DY64020)</f>
        <v>0</v>
      </c>
      <c r="DZ1" s="1">
        <f>SUBTOTAL(9,DZ3:DZ64020)</f>
        <v>0</v>
      </c>
      <c r="EA1" s="1">
        <f>SUBTOTAL(9,EA3:EA64020)</f>
        <v>0</v>
      </c>
      <c r="EB1" s="1"/>
    </row>
    <row r="2" spans="1:132" ht="58" x14ac:dyDescent="0.35">
      <c r="A2" s="7" t="s">
        <v>26</v>
      </c>
      <c r="B2" s="7" t="s">
        <v>27</v>
      </c>
      <c r="C2" s="7" t="s">
        <v>140</v>
      </c>
      <c r="D2" s="7" t="s">
        <v>141</v>
      </c>
      <c r="E2" s="7" t="s">
        <v>381</v>
      </c>
      <c r="F2" s="7"/>
      <c r="G2" s="7" t="s">
        <v>137</v>
      </c>
      <c r="H2" s="7" t="s">
        <v>26</v>
      </c>
      <c r="I2" s="8" t="s">
        <v>259</v>
      </c>
      <c r="J2" s="8" t="s">
        <v>28</v>
      </c>
      <c r="K2" s="8" t="s">
        <v>32</v>
      </c>
      <c r="L2" s="14" t="s">
        <v>41</v>
      </c>
      <c r="M2" s="12" t="s">
        <v>43</v>
      </c>
      <c r="N2" s="16" t="s">
        <v>44</v>
      </c>
      <c r="O2" s="16" t="s">
        <v>115</v>
      </c>
      <c r="P2" s="8" t="s">
        <v>33</v>
      </c>
      <c r="Q2" s="8" t="s">
        <v>247</v>
      </c>
      <c r="R2" s="10" t="s">
        <v>34</v>
      </c>
      <c r="S2" s="10" t="s">
        <v>35</v>
      </c>
      <c r="T2" s="11" t="s">
        <v>36</v>
      </c>
      <c r="U2" s="8" t="s">
        <v>37</v>
      </c>
      <c r="V2" s="8" t="s">
        <v>38</v>
      </c>
      <c r="W2" s="12" t="s">
        <v>39</v>
      </c>
      <c r="X2" s="12" t="s">
        <v>40</v>
      </c>
      <c r="Y2" s="12" t="s">
        <v>357</v>
      </c>
      <c r="Z2" s="13" t="s">
        <v>427</v>
      </c>
      <c r="AA2" s="131" t="s">
        <v>431</v>
      </c>
      <c r="AB2" s="8" t="s">
        <v>29</v>
      </c>
      <c r="AC2" s="120" t="s">
        <v>30</v>
      </c>
      <c r="AD2" s="26" t="s">
        <v>119</v>
      </c>
      <c r="AE2" s="27" t="s">
        <v>31</v>
      </c>
      <c r="AF2" s="25" t="s">
        <v>119</v>
      </c>
      <c r="AG2" s="25" t="s">
        <v>395</v>
      </c>
      <c r="AH2" s="54" t="s">
        <v>396</v>
      </c>
      <c r="AI2" s="9" t="s">
        <v>94</v>
      </c>
      <c r="AJ2" s="131" t="s">
        <v>431</v>
      </c>
      <c r="AK2" s="24" t="s">
        <v>445</v>
      </c>
      <c r="AL2" s="23"/>
      <c r="AM2" s="23"/>
      <c r="AN2" s="23"/>
      <c r="AO2" s="23"/>
      <c r="AP2" s="24" t="s">
        <v>446</v>
      </c>
      <c r="AQ2" s="23"/>
      <c r="AR2" s="23"/>
      <c r="AS2" s="23"/>
      <c r="AT2" s="23"/>
      <c r="AU2" s="26" t="s">
        <v>447</v>
      </c>
      <c r="AV2" s="23"/>
      <c r="AW2" s="23"/>
      <c r="AX2" s="23"/>
      <c r="AY2" s="23"/>
      <c r="AZ2" s="131" t="s">
        <v>431</v>
      </c>
      <c r="BA2" s="138" t="s">
        <v>437</v>
      </c>
      <c r="BB2" s="139"/>
      <c r="BC2" s="139"/>
      <c r="BD2" s="139"/>
      <c r="BE2" s="139"/>
      <c r="BF2" s="138" t="s">
        <v>438</v>
      </c>
      <c r="BG2" s="139"/>
      <c r="BH2" s="139"/>
      <c r="BI2" s="139"/>
      <c r="BJ2" s="139"/>
      <c r="BK2" s="138" t="s">
        <v>439</v>
      </c>
      <c r="BL2" s="139"/>
      <c r="BM2" s="139"/>
      <c r="BN2" s="139"/>
      <c r="BO2" s="139"/>
      <c r="BP2" s="138" t="s">
        <v>440</v>
      </c>
      <c r="BQ2" s="139"/>
      <c r="BR2" s="139"/>
      <c r="BS2" s="139"/>
      <c r="BT2" s="139"/>
      <c r="BU2" s="138" t="s">
        <v>441</v>
      </c>
      <c r="BV2" s="139"/>
      <c r="BW2" s="139"/>
      <c r="BX2" s="139"/>
      <c r="BY2" s="139"/>
      <c r="BZ2" s="131" t="s">
        <v>431</v>
      </c>
      <c r="CA2" s="54" t="s">
        <v>207</v>
      </c>
      <c r="CB2" s="54" t="s">
        <v>226</v>
      </c>
      <c r="CC2" s="54" t="s">
        <v>134</v>
      </c>
      <c r="CD2" s="131" t="s">
        <v>431</v>
      </c>
      <c r="CE2" s="193" t="s">
        <v>467</v>
      </c>
      <c r="CF2" s="164" t="s">
        <v>451</v>
      </c>
      <c r="CG2" s="164" t="s">
        <v>496</v>
      </c>
      <c r="CH2" s="164" t="s">
        <v>497</v>
      </c>
      <c r="CI2" s="131" t="s">
        <v>431</v>
      </c>
      <c r="CJ2" s="203" t="s">
        <v>502</v>
      </c>
      <c r="CK2" s="203" t="s">
        <v>503</v>
      </c>
      <c r="CL2" s="203" t="s">
        <v>504</v>
      </c>
      <c r="CM2" s="203" t="s">
        <v>505</v>
      </c>
      <c r="CN2" s="131" t="s">
        <v>431</v>
      </c>
      <c r="CO2" s="204" t="s">
        <v>506</v>
      </c>
      <c r="CP2" s="131" t="s">
        <v>431</v>
      </c>
      <c r="CQ2" s="140" t="s">
        <v>217</v>
      </c>
      <c r="CR2" s="140" t="s">
        <v>218</v>
      </c>
      <c r="CS2" s="134"/>
      <c r="CT2" s="135"/>
      <c r="CU2" s="135" t="s">
        <v>434</v>
      </c>
      <c r="CV2" s="136"/>
      <c r="CW2" s="136" t="s">
        <v>488</v>
      </c>
      <c r="CX2" s="135"/>
      <c r="CY2" s="135"/>
      <c r="CZ2" s="135"/>
      <c r="DA2" s="135"/>
      <c r="DB2" s="135" t="s">
        <v>248</v>
      </c>
      <c r="DC2" s="135" t="s">
        <v>290</v>
      </c>
      <c r="DD2" s="135" t="s">
        <v>434</v>
      </c>
      <c r="DE2" s="135"/>
      <c r="DF2" s="136" t="s">
        <v>435</v>
      </c>
      <c r="DG2" s="135"/>
      <c r="DH2" s="135"/>
      <c r="DI2" s="135"/>
      <c r="DJ2" s="135"/>
      <c r="DK2" s="135" t="s">
        <v>248</v>
      </c>
      <c r="DL2" s="134" t="s">
        <v>431</v>
      </c>
      <c r="DM2" s="126" t="s">
        <v>290</v>
      </c>
      <c r="DN2" s="126"/>
      <c r="DO2" s="137" t="s">
        <v>489</v>
      </c>
      <c r="DP2" s="137"/>
      <c r="DQ2" s="126"/>
      <c r="DR2" s="126"/>
      <c r="DS2" s="126"/>
      <c r="DT2" s="126" t="s">
        <v>248</v>
      </c>
      <c r="DU2" s="126" t="s">
        <v>290</v>
      </c>
      <c r="DV2" s="126"/>
      <c r="DW2" s="137" t="s">
        <v>436</v>
      </c>
      <c r="DX2" s="137"/>
      <c r="DY2" s="126"/>
      <c r="DZ2" s="126"/>
      <c r="EA2" s="126"/>
      <c r="EB2" s="126" t="s">
        <v>248</v>
      </c>
    </row>
    <row r="3" spans="1:132" hidden="1" x14ac:dyDescent="0.35">
      <c r="A3" t="s">
        <v>8</v>
      </c>
      <c r="B3" t="s">
        <v>337</v>
      </c>
      <c r="C3">
        <v>1</v>
      </c>
      <c r="D3">
        <v>1</v>
      </c>
      <c r="E3">
        <v>0</v>
      </c>
      <c r="F3">
        <v>0</v>
      </c>
      <c r="G3">
        <v>0</v>
      </c>
      <c r="H3" t="s">
        <v>8</v>
      </c>
      <c r="I3" t="s">
        <v>292</v>
      </c>
      <c r="J3" t="s">
        <v>60</v>
      </c>
      <c r="K3" t="s">
        <v>59</v>
      </c>
      <c r="L3" t="s">
        <v>56</v>
      </c>
      <c r="M3" t="s">
        <v>114</v>
      </c>
      <c r="N3" t="s">
        <v>99</v>
      </c>
      <c r="O3" t="s">
        <v>150</v>
      </c>
      <c r="P3" t="s">
        <v>59</v>
      </c>
      <c r="Q3" t="s">
        <v>260</v>
      </c>
      <c r="R3" t="s">
        <v>58</v>
      </c>
      <c r="S3" t="s">
        <v>51</v>
      </c>
      <c r="T3">
        <v>23.6</v>
      </c>
      <c r="U3" t="s">
        <v>474</v>
      </c>
      <c r="V3" t="s">
        <v>61</v>
      </c>
      <c r="W3" s="174">
        <v>41984.683622685203</v>
      </c>
      <c r="X3" s="174">
        <v>44446.083333333299</v>
      </c>
      <c r="Y3" t="s">
        <v>320</v>
      </c>
      <c r="Z3" s="200" t="b">
        <v>0</v>
      </c>
      <c r="AA3" s="17"/>
      <c r="AB3" s="17" t="s">
        <v>45</v>
      </c>
      <c r="AC3" s="17" t="s">
        <v>332</v>
      </c>
      <c r="AD3" t="s">
        <v>486</v>
      </c>
      <c r="AE3" t="e">
        <v>#N/A</v>
      </c>
      <c r="AF3" t="s">
        <v>255</v>
      </c>
      <c r="AG3" t="s">
        <v>255</v>
      </c>
      <c r="AI3" t="s">
        <v>312</v>
      </c>
      <c r="AJ3" s="17"/>
      <c r="AL3">
        <v>0</v>
      </c>
      <c r="AM3">
        <v>0</v>
      </c>
      <c r="AN3">
        <v>0</v>
      </c>
      <c r="AO3">
        <v>0</v>
      </c>
      <c r="AQ3">
        <v>0</v>
      </c>
      <c r="AR3">
        <v>0</v>
      </c>
      <c r="AS3">
        <v>0</v>
      </c>
      <c r="AT3">
        <v>0</v>
      </c>
      <c r="AV3">
        <v>0</v>
      </c>
      <c r="AW3">
        <v>0</v>
      </c>
      <c r="AX3">
        <v>0</v>
      </c>
      <c r="AY3">
        <v>0</v>
      </c>
      <c r="AZ3" s="17"/>
      <c r="BB3">
        <v>0</v>
      </c>
      <c r="BC3">
        <v>0</v>
      </c>
      <c r="BD3">
        <v>0</v>
      </c>
      <c r="BE3">
        <v>0</v>
      </c>
      <c r="BG3">
        <v>0</v>
      </c>
      <c r="BH3">
        <v>0</v>
      </c>
      <c r="BI3">
        <v>0</v>
      </c>
      <c r="BJ3">
        <v>0</v>
      </c>
      <c r="BL3">
        <v>0</v>
      </c>
      <c r="BM3">
        <v>0</v>
      </c>
      <c r="BN3">
        <v>0</v>
      </c>
      <c r="BO3">
        <v>0</v>
      </c>
      <c r="BQ3">
        <v>0</v>
      </c>
      <c r="BR3">
        <v>0</v>
      </c>
      <c r="BS3">
        <v>0</v>
      </c>
      <c r="BT3">
        <v>0</v>
      </c>
      <c r="BV3">
        <v>0</v>
      </c>
      <c r="BW3">
        <v>0</v>
      </c>
      <c r="BX3">
        <v>0</v>
      </c>
      <c r="BY3">
        <v>0</v>
      </c>
      <c r="BZ3" s="17"/>
      <c r="CB3">
        <v>6</v>
      </c>
      <c r="CD3" s="17"/>
      <c r="CE3" s="194">
        <v>10</v>
      </c>
      <c r="CG3" s="194"/>
      <c r="CJ3" s="17"/>
      <c r="CK3" s="17"/>
      <c r="CL3" s="17"/>
      <c r="CM3" s="17"/>
      <c r="CO3" s="17"/>
      <c r="CS3"/>
      <c r="CV3" t="s">
        <v>255</v>
      </c>
      <c r="CX3">
        <v>0</v>
      </c>
      <c r="CY3">
        <v>0</v>
      </c>
      <c r="CZ3">
        <v>0</v>
      </c>
      <c r="DA3">
        <v>0</v>
      </c>
      <c r="DG3">
        <v>0</v>
      </c>
      <c r="DH3">
        <v>0</v>
      </c>
      <c r="DI3">
        <v>0</v>
      </c>
      <c r="DJ3">
        <v>0</v>
      </c>
      <c r="DL3"/>
      <c r="DN3" t="s">
        <v>255</v>
      </c>
      <c r="DP3">
        <v>0</v>
      </c>
      <c r="DQ3">
        <v>0</v>
      </c>
      <c r="DR3">
        <v>0</v>
      </c>
      <c r="DS3">
        <v>0</v>
      </c>
      <c r="DX3">
        <v>0</v>
      </c>
      <c r="DY3">
        <v>0</v>
      </c>
      <c r="DZ3">
        <v>0</v>
      </c>
      <c r="EA3">
        <v>0</v>
      </c>
    </row>
    <row r="4" spans="1:132" hidden="1" x14ac:dyDescent="0.35">
      <c r="A4" t="s">
        <v>160</v>
      </c>
      <c r="B4" t="s">
        <v>338</v>
      </c>
      <c r="C4">
        <v>1</v>
      </c>
      <c r="D4">
        <v>1</v>
      </c>
      <c r="E4">
        <v>0</v>
      </c>
      <c r="F4">
        <v>0</v>
      </c>
      <c r="G4">
        <v>0</v>
      </c>
      <c r="H4" t="s">
        <v>160</v>
      </c>
      <c r="I4" t="s">
        <v>293</v>
      </c>
      <c r="J4" t="s">
        <v>188</v>
      </c>
      <c r="K4" t="s">
        <v>59</v>
      </c>
      <c r="L4" t="s">
        <v>56</v>
      </c>
      <c r="M4" t="s">
        <v>114</v>
      </c>
      <c r="N4" t="s">
        <v>99</v>
      </c>
      <c r="O4" t="s">
        <v>150</v>
      </c>
      <c r="P4" t="s">
        <v>59</v>
      </c>
      <c r="Q4" t="s">
        <v>261</v>
      </c>
      <c r="R4" t="s">
        <v>51</v>
      </c>
      <c r="S4" t="s">
        <v>51</v>
      </c>
      <c r="T4">
        <v>0</v>
      </c>
      <c r="U4" t="s">
        <v>189</v>
      </c>
      <c r="V4" t="s">
        <v>190</v>
      </c>
      <c r="W4" s="174">
        <v>43438.718599537002</v>
      </c>
      <c r="X4" s="174">
        <v>45697.935243055603</v>
      </c>
      <c r="Y4" t="s">
        <v>320</v>
      </c>
      <c r="Z4" s="200" t="b">
        <v>0</v>
      </c>
      <c r="AA4" s="17"/>
      <c r="AB4" s="17" t="s">
        <v>45</v>
      </c>
      <c r="AC4" s="17" t="s">
        <v>332</v>
      </c>
      <c r="AD4" t="s">
        <v>486</v>
      </c>
      <c r="AE4" t="e">
        <v>#N/A</v>
      </c>
      <c r="AF4" t="s">
        <v>255</v>
      </c>
      <c r="AG4" t="s">
        <v>255</v>
      </c>
      <c r="AI4" t="s">
        <v>312</v>
      </c>
      <c r="AJ4" s="17"/>
      <c r="AL4">
        <v>0</v>
      </c>
      <c r="AM4">
        <v>0</v>
      </c>
      <c r="AN4">
        <v>0</v>
      </c>
      <c r="AO4">
        <v>0</v>
      </c>
      <c r="AQ4">
        <v>0</v>
      </c>
      <c r="AR4">
        <v>0</v>
      </c>
      <c r="AS4">
        <v>0</v>
      </c>
      <c r="AT4">
        <v>0</v>
      </c>
      <c r="AV4">
        <v>0</v>
      </c>
      <c r="AW4">
        <v>0</v>
      </c>
      <c r="AX4">
        <v>0</v>
      </c>
      <c r="AY4">
        <v>0</v>
      </c>
      <c r="AZ4" s="17"/>
      <c r="BB4">
        <v>0</v>
      </c>
      <c r="BC4">
        <v>0</v>
      </c>
      <c r="BD4">
        <v>0</v>
      </c>
      <c r="BE4">
        <v>0</v>
      </c>
      <c r="BG4">
        <v>0</v>
      </c>
      <c r="BH4">
        <v>0</v>
      </c>
      <c r="BI4">
        <v>0</v>
      </c>
      <c r="BJ4">
        <v>0</v>
      </c>
      <c r="BL4">
        <v>0</v>
      </c>
      <c r="BM4">
        <v>0</v>
      </c>
      <c r="BN4">
        <v>0</v>
      </c>
      <c r="BO4">
        <v>0</v>
      </c>
      <c r="BQ4">
        <v>0</v>
      </c>
      <c r="BR4">
        <v>0</v>
      </c>
      <c r="BS4">
        <v>0</v>
      </c>
      <c r="BT4">
        <v>0</v>
      </c>
      <c r="BV4">
        <v>0</v>
      </c>
      <c r="BW4">
        <v>0</v>
      </c>
      <c r="BX4">
        <v>0</v>
      </c>
      <c r="BY4">
        <v>0</v>
      </c>
      <c r="BZ4" s="17"/>
      <c r="CB4">
        <v>6</v>
      </c>
      <c r="CD4" s="17"/>
      <c r="CE4" s="194">
        <v>10</v>
      </c>
      <c r="CG4" s="194"/>
      <c r="CJ4" s="17"/>
      <c r="CK4" s="17"/>
      <c r="CL4" s="17"/>
      <c r="CM4" s="17"/>
      <c r="CO4" s="17"/>
      <c r="CS4"/>
      <c r="CV4" t="s">
        <v>255</v>
      </c>
      <c r="CX4">
        <v>0</v>
      </c>
      <c r="CY4">
        <v>0</v>
      </c>
      <c r="CZ4">
        <v>0</v>
      </c>
      <c r="DA4">
        <v>0</v>
      </c>
      <c r="DG4">
        <v>0</v>
      </c>
      <c r="DH4">
        <v>0</v>
      </c>
      <c r="DI4">
        <v>0</v>
      </c>
      <c r="DJ4">
        <v>0</v>
      </c>
      <c r="DL4"/>
      <c r="DN4" t="s">
        <v>255</v>
      </c>
      <c r="DP4">
        <v>0</v>
      </c>
      <c r="DQ4">
        <v>0</v>
      </c>
      <c r="DR4">
        <v>0</v>
      </c>
      <c r="DS4">
        <v>0</v>
      </c>
      <c r="DX4">
        <v>0</v>
      </c>
      <c r="DY4">
        <v>0</v>
      </c>
      <c r="DZ4">
        <v>0</v>
      </c>
      <c r="EA4">
        <v>0</v>
      </c>
    </row>
    <row r="5" spans="1:132" hidden="1" x14ac:dyDescent="0.35">
      <c r="A5" t="s">
        <v>376</v>
      </c>
      <c r="C5">
        <v>0</v>
      </c>
      <c r="D5">
        <v>1</v>
      </c>
      <c r="E5">
        <v>0</v>
      </c>
      <c r="F5">
        <v>1</v>
      </c>
      <c r="G5">
        <v>0</v>
      </c>
      <c r="H5" t="s">
        <v>376</v>
      </c>
      <c r="I5" t="s">
        <v>384</v>
      </c>
      <c r="J5" s="17" t="s">
        <v>385</v>
      </c>
      <c r="K5" s="17" t="s">
        <v>257</v>
      </c>
      <c r="L5" t="s">
        <v>53</v>
      </c>
      <c r="M5" t="s">
        <v>114</v>
      </c>
      <c r="N5" t="s">
        <v>99</v>
      </c>
      <c r="O5" t="s">
        <v>150</v>
      </c>
      <c r="P5" s="17" t="e">
        <v>#N/A</v>
      </c>
      <c r="Q5" s="17" t="e">
        <v>#N/A</v>
      </c>
      <c r="R5"/>
      <c r="S5"/>
      <c r="T5"/>
      <c r="U5"/>
      <c r="V5"/>
      <c r="W5" s="174"/>
      <c r="X5" s="174"/>
      <c r="Y5"/>
      <c r="Z5" s="200" t="b">
        <v>0</v>
      </c>
      <c r="AA5" s="17"/>
      <c r="AB5" s="17" t="s">
        <v>45</v>
      </c>
      <c r="AC5" s="17" t="s">
        <v>331</v>
      </c>
      <c r="AD5" t="s">
        <v>487</v>
      </c>
      <c r="AE5" t="e">
        <v>#N/A</v>
      </c>
      <c r="AF5" t="s">
        <v>256</v>
      </c>
      <c r="AG5" t="s">
        <v>254</v>
      </c>
      <c r="AI5" t="s">
        <v>313</v>
      </c>
      <c r="AJ5" s="17"/>
      <c r="AL5">
        <v>0</v>
      </c>
      <c r="AM5">
        <v>0</v>
      </c>
      <c r="AN5">
        <v>0</v>
      </c>
      <c r="AO5">
        <v>0</v>
      </c>
      <c r="AQ5">
        <v>0</v>
      </c>
      <c r="AR5">
        <v>0</v>
      </c>
      <c r="AS5">
        <v>0</v>
      </c>
      <c r="AT5">
        <v>0</v>
      </c>
      <c r="AU5">
        <v>1</v>
      </c>
      <c r="AV5">
        <v>0</v>
      </c>
      <c r="AW5">
        <v>0</v>
      </c>
      <c r="AX5">
        <v>0</v>
      </c>
      <c r="AY5">
        <v>1</v>
      </c>
      <c r="AZ5" s="17"/>
      <c r="BA5">
        <v>1</v>
      </c>
      <c r="BB5">
        <v>0</v>
      </c>
      <c r="BC5">
        <v>0</v>
      </c>
      <c r="BD5">
        <v>0</v>
      </c>
      <c r="BE5">
        <v>1</v>
      </c>
      <c r="BG5">
        <v>0</v>
      </c>
      <c r="BH5">
        <v>0</v>
      </c>
      <c r="BI5">
        <v>0</v>
      </c>
      <c r="BJ5">
        <v>0</v>
      </c>
      <c r="BL5">
        <v>0</v>
      </c>
      <c r="BM5">
        <v>0</v>
      </c>
      <c r="BN5">
        <v>0</v>
      </c>
      <c r="BO5">
        <v>0</v>
      </c>
      <c r="BQ5">
        <v>0</v>
      </c>
      <c r="BR5">
        <v>0</v>
      </c>
      <c r="BS5">
        <v>0</v>
      </c>
      <c r="BT5">
        <v>0</v>
      </c>
      <c r="BV5">
        <v>0</v>
      </c>
      <c r="BW5">
        <v>0</v>
      </c>
      <c r="BX5">
        <v>0</v>
      </c>
      <c r="BY5">
        <v>0</v>
      </c>
      <c r="BZ5" s="17"/>
      <c r="CB5">
        <v>6</v>
      </c>
      <c r="CD5" s="17"/>
      <c r="CE5" s="194">
        <v>10</v>
      </c>
      <c r="CG5" s="194"/>
      <c r="CJ5" s="17"/>
      <c r="CK5" s="17" t="s">
        <v>508</v>
      </c>
      <c r="CL5" s="17"/>
      <c r="CM5" s="17"/>
      <c r="CO5" s="17"/>
      <c r="CS5"/>
      <c r="CV5" t="s">
        <v>254</v>
      </c>
      <c r="CW5">
        <v>1</v>
      </c>
      <c r="CX5">
        <v>0</v>
      </c>
      <c r="CY5">
        <v>0</v>
      </c>
      <c r="CZ5">
        <v>0</v>
      </c>
      <c r="DA5">
        <v>1</v>
      </c>
      <c r="DF5">
        <v>1</v>
      </c>
      <c r="DG5">
        <v>0</v>
      </c>
      <c r="DH5">
        <v>0</v>
      </c>
      <c r="DI5">
        <v>0</v>
      </c>
      <c r="DJ5">
        <v>1</v>
      </c>
      <c r="DL5"/>
      <c r="DN5" t="s">
        <v>256</v>
      </c>
      <c r="DP5">
        <v>0</v>
      </c>
      <c r="DQ5">
        <v>0</v>
      </c>
      <c r="DR5">
        <v>0</v>
      </c>
      <c r="DS5">
        <v>0</v>
      </c>
      <c r="DX5">
        <v>0</v>
      </c>
      <c r="DY5">
        <v>0</v>
      </c>
      <c r="DZ5">
        <v>0</v>
      </c>
      <c r="EA5">
        <v>0</v>
      </c>
    </row>
    <row r="6" spans="1:132" hidden="1" x14ac:dyDescent="0.35">
      <c r="A6" t="s">
        <v>314</v>
      </c>
      <c r="C6">
        <v>0</v>
      </c>
      <c r="D6">
        <v>1</v>
      </c>
      <c r="E6">
        <v>0</v>
      </c>
      <c r="F6">
        <v>0</v>
      </c>
      <c r="G6">
        <v>0</v>
      </c>
      <c r="H6" t="s">
        <v>314</v>
      </c>
      <c r="I6" t="s">
        <v>315</v>
      </c>
      <c r="J6" s="17" t="s">
        <v>316</v>
      </c>
      <c r="K6" s="17" t="s">
        <v>257</v>
      </c>
      <c r="L6" t="s">
        <v>53</v>
      </c>
      <c r="M6" t="s">
        <v>114</v>
      </c>
      <c r="N6" t="s">
        <v>99</v>
      </c>
      <c r="O6" t="s">
        <v>150</v>
      </c>
      <c r="P6" s="17" t="s">
        <v>257</v>
      </c>
      <c r="Q6" s="17" t="s">
        <v>397</v>
      </c>
      <c r="R6"/>
      <c r="S6"/>
      <c r="T6"/>
      <c r="U6"/>
      <c r="V6"/>
      <c r="W6" s="174"/>
      <c r="X6" s="174"/>
      <c r="Y6"/>
      <c r="Z6" s="200" t="b">
        <v>0</v>
      </c>
      <c r="AA6" s="17"/>
      <c r="AB6" s="17" t="s">
        <v>45</v>
      </c>
      <c r="AC6" s="17" t="s">
        <v>332</v>
      </c>
      <c r="AD6" t="s">
        <v>487</v>
      </c>
      <c r="AE6" t="e">
        <v>#N/A</v>
      </c>
      <c r="AF6" t="s">
        <v>256</v>
      </c>
      <c r="AG6" t="s">
        <v>256</v>
      </c>
      <c r="AI6" t="s">
        <v>313</v>
      </c>
      <c r="AJ6" s="17"/>
      <c r="AK6">
        <v>1</v>
      </c>
      <c r="AL6">
        <v>0</v>
      </c>
      <c r="AM6">
        <v>0</v>
      </c>
      <c r="AN6">
        <v>0</v>
      </c>
      <c r="AO6">
        <v>1</v>
      </c>
      <c r="AQ6">
        <v>0</v>
      </c>
      <c r="AR6">
        <v>0</v>
      </c>
      <c r="AS6">
        <v>0</v>
      </c>
      <c r="AT6">
        <v>0</v>
      </c>
      <c r="AV6">
        <v>0</v>
      </c>
      <c r="AW6">
        <v>0</v>
      </c>
      <c r="AX6">
        <v>0</v>
      </c>
      <c r="AY6">
        <v>0</v>
      </c>
      <c r="AZ6" s="17"/>
      <c r="BB6">
        <v>0</v>
      </c>
      <c r="BC6">
        <v>0</v>
      </c>
      <c r="BD6">
        <v>0</v>
      </c>
      <c r="BE6">
        <v>0</v>
      </c>
      <c r="BG6">
        <v>0</v>
      </c>
      <c r="BH6">
        <v>0</v>
      </c>
      <c r="BI6">
        <v>0</v>
      </c>
      <c r="BJ6">
        <v>0</v>
      </c>
      <c r="BL6">
        <v>0</v>
      </c>
      <c r="BM6">
        <v>0</v>
      </c>
      <c r="BN6">
        <v>0</v>
      </c>
      <c r="BO6">
        <v>0</v>
      </c>
      <c r="BQ6">
        <v>0</v>
      </c>
      <c r="BR6">
        <v>0</v>
      </c>
      <c r="BS6">
        <v>0</v>
      </c>
      <c r="BT6">
        <v>0</v>
      </c>
      <c r="BV6">
        <v>0</v>
      </c>
      <c r="BW6">
        <v>0</v>
      </c>
      <c r="BX6">
        <v>0</v>
      </c>
      <c r="BY6">
        <v>0</v>
      </c>
      <c r="BZ6" s="17"/>
      <c r="CB6">
        <v>6</v>
      </c>
      <c r="CD6" s="17"/>
      <c r="CE6" s="194">
        <v>10</v>
      </c>
      <c r="CG6" s="194"/>
      <c r="CJ6" s="17" t="s">
        <v>507</v>
      </c>
      <c r="CK6" s="17"/>
      <c r="CL6" s="17" t="s">
        <v>515</v>
      </c>
      <c r="CM6" s="17"/>
      <c r="CO6" s="17"/>
      <c r="CS6"/>
      <c r="CV6" t="s">
        <v>256</v>
      </c>
      <c r="CX6">
        <v>0</v>
      </c>
      <c r="CY6">
        <v>0</v>
      </c>
      <c r="CZ6">
        <v>0</v>
      </c>
      <c r="DA6">
        <v>0</v>
      </c>
      <c r="DG6">
        <v>0</v>
      </c>
      <c r="DH6">
        <v>0</v>
      </c>
      <c r="DI6">
        <v>0</v>
      </c>
      <c r="DJ6">
        <v>0</v>
      </c>
      <c r="DL6"/>
      <c r="DN6" t="s">
        <v>256</v>
      </c>
      <c r="DP6">
        <v>0</v>
      </c>
      <c r="DQ6">
        <v>0</v>
      </c>
      <c r="DR6">
        <v>0</v>
      </c>
      <c r="DS6">
        <v>0</v>
      </c>
      <c r="DX6">
        <v>0</v>
      </c>
      <c r="DY6">
        <v>0</v>
      </c>
      <c r="DZ6">
        <v>0</v>
      </c>
      <c r="EA6">
        <v>0</v>
      </c>
    </row>
    <row r="7" spans="1:132" hidden="1" x14ac:dyDescent="0.35">
      <c r="A7" t="s">
        <v>377</v>
      </c>
      <c r="C7">
        <v>0</v>
      </c>
      <c r="D7">
        <v>1</v>
      </c>
      <c r="E7">
        <v>0</v>
      </c>
      <c r="F7">
        <v>1</v>
      </c>
      <c r="G7">
        <v>0</v>
      </c>
      <c r="H7" t="s">
        <v>377</v>
      </c>
      <c r="I7" t="s">
        <v>386</v>
      </c>
      <c r="J7" s="17" t="s">
        <v>387</v>
      </c>
      <c r="K7" s="17" t="s">
        <v>257</v>
      </c>
      <c r="L7" t="s">
        <v>53</v>
      </c>
      <c r="M7" t="s">
        <v>114</v>
      </c>
      <c r="N7" t="s">
        <v>99</v>
      </c>
      <c r="O7" t="s">
        <v>150</v>
      </c>
      <c r="P7" s="17" t="e">
        <v>#N/A</v>
      </c>
      <c r="Q7" s="17" t="e">
        <v>#N/A</v>
      </c>
      <c r="R7"/>
      <c r="S7"/>
      <c r="T7"/>
      <c r="U7"/>
      <c r="V7"/>
      <c r="W7" s="174"/>
      <c r="X7" s="174"/>
      <c r="Y7"/>
      <c r="Z7" s="200" t="b">
        <v>0</v>
      </c>
      <c r="AA7" s="17"/>
      <c r="AB7" s="17" t="s">
        <v>45</v>
      </c>
      <c r="AC7" s="17" t="s">
        <v>331</v>
      </c>
      <c r="AD7" t="s">
        <v>487</v>
      </c>
      <c r="AE7" t="e">
        <v>#N/A</v>
      </c>
      <c r="AF7" t="s">
        <v>256</v>
      </c>
      <c r="AG7" t="s">
        <v>254</v>
      </c>
      <c r="AI7" t="s">
        <v>313</v>
      </c>
      <c r="AJ7" s="17"/>
      <c r="AL7">
        <v>0</v>
      </c>
      <c r="AM7">
        <v>0</v>
      </c>
      <c r="AN7">
        <v>0</v>
      </c>
      <c r="AO7">
        <v>0</v>
      </c>
      <c r="AQ7">
        <v>0</v>
      </c>
      <c r="AR7">
        <v>0</v>
      </c>
      <c r="AS7">
        <v>0</v>
      </c>
      <c r="AT7">
        <v>0</v>
      </c>
      <c r="AU7">
        <v>1</v>
      </c>
      <c r="AV7">
        <v>0</v>
      </c>
      <c r="AW7">
        <v>0</v>
      </c>
      <c r="AX7">
        <v>0</v>
      </c>
      <c r="AY7">
        <v>1</v>
      </c>
      <c r="AZ7" s="17"/>
      <c r="BA7">
        <v>1</v>
      </c>
      <c r="BB7">
        <v>0</v>
      </c>
      <c r="BC7">
        <v>0</v>
      </c>
      <c r="BD7">
        <v>0</v>
      </c>
      <c r="BE7">
        <v>1</v>
      </c>
      <c r="BG7">
        <v>0</v>
      </c>
      <c r="BH7">
        <v>0</v>
      </c>
      <c r="BI7">
        <v>0</v>
      </c>
      <c r="BJ7">
        <v>0</v>
      </c>
      <c r="BL7">
        <v>0</v>
      </c>
      <c r="BM7">
        <v>0</v>
      </c>
      <c r="BN7">
        <v>0</v>
      </c>
      <c r="BO7">
        <v>0</v>
      </c>
      <c r="BQ7">
        <v>0</v>
      </c>
      <c r="BR7">
        <v>0</v>
      </c>
      <c r="BS7">
        <v>0</v>
      </c>
      <c r="BT7">
        <v>0</v>
      </c>
      <c r="BV7">
        <v>0</v>
      </c>
      <c r="BW7">
        <v>0</v>
      </c>
      <c r="BX7">
        <v>0</v>
      </c>
      <c r="BY7">
        <v>0</v>
      </c>
      <c r="BZ7" s="17"/>
      <c r="CB7">
        <v>6</v>
      </c>
      <c r="CD7" s="17"/>
      <c r="CE7" s="194">
        <v>10</v>
      </c>
      <c r="CG7" s="194"/>
      <c r="CJ7" s="17"/>
      <c r="CK7" s="17" t="s">
        <v>508</v>
      </c>
      <c r="CL7" s="17"/>
      <c r="CM7" s="17"/>
      <c r="CO7" s="17"/>
      <c r="CS7"/>
      <c r="CV7" t="s">
        <v>254</v>
      </c>
      <c r="CW7">
        <v>1</v>
      </c>
      <c r="CX7">
        <v>0</v>
      </c>
      <c r="CY7">
        <v>0</v>
      </c>
      <c r="CZ7">
        <v>0</v>
      </c>
      <c r="DA7">
        <v>1</v>
      </c>
      <c r="DF7">
        <v>1</v>
      </c>
      <c r="DG7">
        <v>0</v>
      </c>
      <c r="DH7">
        <v>0</v>
      </c>
      <c r="DI7">
        <v>0</v>
      </c>
      <c r="DJ7">
        <v>1</v>
      </c>
      <c r="DL7"/>
      <c r="DN7" t="s">
        <v>256</v>
      </c>
      <c r="DP7">
        <v>0</v>
      </c>
      <c r="DQ7">
        <v>0</v>
      </c>
      <c r="DR7">
        <v>0</v>
      </c>
      <c r="DS7">
        <v>0</v>
      </c>
      <c r="DX7">
        <v>0</v>
      </c>
      <c r="DY7">
        <v>0</v>
      </c>
      <c r="DZ7">
        <v>0</v>
      </c>
      <c r="EA7">
        <v>0</v>
      </c>
    </row>
    <row r="8" spans="1:132" hidden="1" x14ac:dyDescent="0.35">
      <c r="A8" t="s">
        <v>327</v>
      </c>
      <c r="C8">
        <v>0</v>
      </c>
      <c r="D8">
        <v>1</v>
      </c>
      <c r="E8">
        <v>0</v>
      </c>
      <c r="F8">
        <v>1</v>
      </c>
      <c r="G8">
        <v>0</v>
      </c>
      <c r="H8" t="s">
        <v>327</v>
      </c>
      <c r="J8" s="17" t="s">
        <v>388</v>
      </c>
      <c r="K8" s="17" t="s">
        <v>257</v>
      </c>
      <c r="L8" t="s">
        <v>53</v>
      </c>
      <c r="M8" t="s">
        <v>114</v>
      </c>
      <c r="N8" t="s">
        <v>99</v>
      </c>
      <c r="O8" t="s">
        <v>150</v>
      </c>
      <c r="P8" s="17" t="s">
        <v>257</v>
      </c>
      <c r="Q8" s="17" t="s">
        <v>398</v>
      </c>
      <c r="R8"/>
      <c r="S8"/>
      <c r="T8"/>
      <c r="U8"/>
      <c r="V8"/>
      <c r="W8" s="174"/>
      <c r="X8" s="174"/>
      <c r="Y8"/>
      <c r="Z8" s="200" t="b">
        <v>0</v>
      </c>
      <c r="AA8" s="17"/>
      <c r="AB8" s="17" t="s">
        <v>45</v>
      </c>
      <c r="AC8" s="17" t="s">
        <v>332</v>
      </c>
      <c r="AD8" t="s">
        <v>487</v>
      </c>
      <c r="AE8" t="e">
        <v>#N/A</v>
      </c>
      <c r="AF8" t="s">
        <v>256</v>
      </c>
      <c r="AG8" t="s">
        <v>254</v>
      </c>
      <c r="AI8" t="s">
        <v>313</v>
      </c>
      <c r="AJ8" s="17"/>
      <c r="AK8">
        <v>2</v>
      </c>
      <c r="AL8">
        <v>0</v>
      </c>
      <c r="AM8">
        <v>0</v>
      </c>
      <c r="AN8">
        <v>0</v>
      </c>
      <c r="AO8">
        <v>2</v>
      </c>
      <c r="AQ8">
        <v>0</v>
      </c>
      <c r="AR8">
        <v>0</v>
      </c>
      <c r="AS8">
        <v>0</v>
      </c>
      <c r="AT8">
        <v>0</v>
      </c>
      <c r="AU8">
        <v>1</v>
      </c>
      <c r="AV8">
        <v>0</v>
      </c>
      <c r="AW8">
        <v>0</v>
      </c>
      <c r="AX8">
        <v>0</v>
      </c>
      <c r="AY8">
        <v>1</v>
      </c>
      <c r="AZ8" s="17"/>
      <c r="BA8">
        <v>1</v>
      </c>
      <c r="BB8">
        <v>0</v>
      </c>
      <c r="BC8">
        <v>0</v>
      </c>
      <c r="BD8">
        <v>0</v>
      </c>
      <c r="BE8">
        <v>1</v>
      </c>
      <c r="BG8">
        <v>0</v>
      </c>
      <c r="BH8">
        <v>0</v>
      </c>
      <c r="BI8">
        <v>0</v>
      </c>
      <c r="BJ8">
        <v>0</v>
      </c>
      <c r="BL8">
        <v>0</v>
      </c>
      <c r="BM8">
        <v>0</v>
      </c>
      <c r="BN8">
        <v>0</v>
      </c>
      <c r="BO8">
        <v>0</v>
      </c>
      <c r="BQ8">
        <v>0</v>
      </c>
      <c r="BR8">
        <v>0</v>
      </c>
      <c r="BS8">
        <v>0</v>
      </c>
      <c r="BT8">
        <v>0</v>
      </c>
      <c r="BV8">
        <v>0</v>
      </c>
      <c r="BW8">
        <v>0</v>
      </c>
      <c r="BX8">
        <v>0</v>
      </c>
      <c r="BY8">
        <v>0</v>
      </c>
      <c r="BZ8" s="17"/>
      <c r="CB8">
        <v>6</v>
      </c>
      <c r="CD8" s="17"/>
      <c r="CE8" s="194">
        <v>10</v>
      </c>
      <c r="CG8" s="194"/>
      <c r="CJ8" s="17" t="s">
        <v>508</v>
      </c>
      <c r="CK8" s="17" t="s">
        <v>508</v>
      </c>
      <c r="CL8" s="17" t="s">
        <v>516</v>
      </c>
      <c r="CM8" s="17"/>
      <c r="CO8" s="17"/>
      <c r="CS8"/>
      <c r="CV8" t="s">
        <v>254</v>
      </c>
      <c r="CW8">
        <v>1</v>
      </c>
      <c r="CX8">
        <v>0</v>
      </c>
      <c r="CY8">
        <v>0</v>
      </c>
      <c r="CZ8">
        <v>0</v>
      </c>
      <c r="DA8">
        <v>1</v>
      </c>
      <c r="DG8">
        <v>0</v>
      </c>
      <c r="DH8">
        <v>0</v>
      </c>
      <c r="DI8">
        <v>0</v>
      </c>
      <c r="DJ8">
        <v>0</v>
      </c>
      <c r="DL8"/>
      <c r="DN8" t="s">
        <v>256</v>
      </c>
      <c r="DP8">
        <v>0</v>
      </c>
      <c r="DQ8">
        <v>0</v>
      </c>
      <c r="DR8">
        <v>0</v>
      </c>
      <c r="DS8">
        <v>0</v>
      </c>
      <c r="DX8">
        <v>0</v>
      </c>
      <c r="DY8">
        <v>0</v>
      </c>
      <c r="DZ8">
        <v>0</v>
      </c>
      <c r="EA8">
        <v>0</v>
      </c>
    </row>
    <row r="9" spans="1:132" hidden="1" x14ac:dyDescent="0.35">
      <c r="A9" t="s">
        <v>328</v>
      </c>
      <c r="C9">
        <v>0</v>
      </c>
      <c r="D9">
        <v>1</v>
      </c>
      <c r="E9">
        <v>0</v>
      </c>
      <c r="F9">
        <v>0</v>
      </c>
      <c r="G9">
        <v>0</v>
      </c>
      <c r="H9" t="s">
        <v>328</v>
      </c>
      <c r="I9" t="s">
        <v>329</v>
      </c>
      <c r="J9" s="17" t="s">
        <v>330</v>
      </c>
      <c r="K9" s="17" t="s">
        <v>257</v>
      </c>
      <c r="L9" t="s">
        <v>53</v>
      </c>
      <c r="M9" t="s">
        <v>114</v>
      </c>
      <c r="N9" t="s">
        <v>99</v>
      </c>
      <c r="O9" t="s">
        <v>150</v>
      </c>
      <c r="P9" s="17" t="s">
        <v>399</v>
      </c>
      <c r="Q9" s="17" t="s">
        <v>400</v>
      </c>
      <c r="R9"/>
      <c r="S9"/>
      <c r="T9"/>
      <c r="U9"/>
      <c r="V9"/>
      <c r="W9" s="174"/>
      <c r="X9" s="174"/>
      <c r="Y9"/>
      <c r="Z9" s="200" t="b">
        <v>0</v>
      </c>
      <c r="AA9" s="17"/>
      <c r="AB9" s="17" t="s">
        <v>45</v>
      </c>
      <c r="AC9" s="17" t="s">
        <v>332</v>
      </c>
      <c r="AD9" t="s">
        <v>487</v>
      </c>
      <c r="AE9" t="e">
        <v>#N/A</v>
      </c>
      <c r="AF9" t="s">
        <v>256</v>
      </c>
      <c r="AG9" t="s">
        <v>256</v>
      </c>
      <c r="AI9" t="s">
        <v>313</v>
      </c>
      <c r="AJ9" s="17"/>
      <c r="AK9">
        <v>2</v>
      </c>
      <c r="AL9">
        <v>0</v>
      </c>
      <c r="AM9">
        <v>0</v>
      </c>
      <c r="AN9">
        <v>0</v>
      </c>
      <c r="AO9">
        <v>2</v>
      </c>
      <c r="AQ9">
        <v>0</v>
      </c>
      <c r="AR9">
        <v>0</v>
      </c>
      <c r="AS9">
        <v>0</v>
      </c>
      <c r="AT9">
        <v>0</v>
      </c>
      <c r="AV9">
        <v>0</v>
      </c>
      <c r="AW9">
        <v>0</v>
      </c>
      <c r="AX9">
        <v>0</v>
      </c>
      <c r="AY9">
        <v>0</v>
      </c>
      <c r="AZ9" s="17"/>
      <c r="BB9">
        <v>0</v>
      </c>
      <c r="BC9">
        <v>0</v>
      </c>
      <c r="BD9">
        <v>0</v>
      </c>
      <c r="BE9">
        <v>0</v>
      </c>
      <c r="BG9">
        <v>0</v>
      </c>
      <c r="BH9">
        <v>0</v>
      </c>
      <c r="BI9">
        <v>0</v>
      </c>
      <c r="BJ9">
        <v>0</v>
      </c>
      <c r="BL9">
        <v>0</v>
      </c>
      <c r="BM9">
        <v>0</v>
      </c>
      <c r="BN9">
        <v>0</v>
      </c>
      <c r="BO9">
        <v>0</v>
      </c>
      <c r="BQ9">
        <v>0</v>
      </c>
      <c r="BR9">
        <v>0</v>
      </c>
      <c r="BS9">
        <v>0</v>
      </c>
      <c r="BT9">
        <v>0</v>
      </c>
      <c r="BV9">
        <v>0</v>
      </c>
      <c r="BW9">
        <v>0</v>
      </c>
      <c r="BX9">
        <v>0</v>
      </c>
      <c r="BY9">
        <v>0</v>
      </c>
      <c r="BZ9" s="17"/>
      <c r="CB9">
        <v>6</v>
      </c>
      <c r="CD9" s="17"/>
      <c r="CE9" s="194">
        <v>10</v>
      </c>
      <c r="CG9" s="194"/>
      <c r="CJ9" s="17" t="s">
        <v>508</v>
      </c>
      <c r="CK9" s="17"/>
      <c r="CL9" s="17" t="s">
        <v>516</v>
      </c>
      <c r="CM9" s="17"/>
      <c r="CO9" s="17"/>
      <c r="CS9"/>
      <c r="CV9" t="s">
        <v>256</v>
      </c>
      <c r="CX9">
        <v>0</v>
      </c>
      <c r="CY9">
        <v>0</v>
      </c>
      <c r="CZ9">
        <v>0</v>
      </c>
      <c r="DA9">
        <v>0</v>
      </c>
      <c r="DG9">
        <v>0</v>
      </c>
      <c r="DH9">
        <v>0</v>
      </c>
      <c r="DI9">
        <v>0</v>
      </c>
      <c r="DJ9">
        <v>0</v>
      </c>
      <c r="DL9"/>
      <c r="DN9" t="s">
        <v>256</v>
      </c>
      <c r="DP9">
        <v>0</v>
      </c>
      <c r="DQ9">
        <v>0</v>
      </c>
      <c r="DR9">
        <v>0</v>
      </c>
      <c r="DS9">
        <v>0</v>
      </c>
      <c r="DX9">
        <v>0</v>
      </c>
      <c r="DY9">
        <v>0</v>
      </c>
      <c r="DZ9">
        <v>0</v>
      </c>
      <c r="EA9">
        <v>0</v>
      </c>
    </row>
    <row r="10" spans="1:132" hidden="1" x14ac:dyDescent="0.35">
      <c r="A10" t="s">
        <v>84</v>
      </c>
      <c r="B10" t="s">
        <v>339</v>
      </c>
      <c r="C10">
        <v>1</v>
      </c>
      <c r="D10">
        <v>1</v>
      </c>
      <c r="E10">
        <v>0</v>
      </c>
      <c r="F10">
        <v>0</v>
      </c>
      <c r="G10">
        <v>0</v>
      </c>
      <c r="H10" t="s">
        <v>84</v>
      </c>
      <c r="I10" t="s">
        <v>294</v>
      </c>
      <c r="J10" t="s">
        <v>85</v>
      </c>
      <c r="K10" t="s">
        <v>401</v>
      </c>
      <c r="L10" t="s">
        <v>56</v>
      </c>
      <c r="M10" t="s">
        <v>114</v>
      </c>
      <c r="N10" t="s">
        <v>99</v>
      </c>
      <c r="O10" t="s">
        <v>150</v>
      </c>
      <c r="P10" t="s">
        <v>252</v>
      </c>
      <c r="Q10" t="s">
        <v>262</v>
      </c>
      <c r="R10" t="s">
        <v>58</v>
      </c>
      <c r="S10" t="s">
        <v>51</v>
      </c>
      <c r="T10">
        <v>40.6</v>
      </c>
      <c r="U10" t="s">
        <v>86</v>
      </c>
      <c r="V10" t="s">
        <v>87</v>
      </c>
      <c r="W10" s="174">
        <v>43299.599120370403</v>
      </c>
      <c r="X10" s="174"/>
      <c r="Y10" t="s">
        <v>320</v>
      </c>
      <c r="Z10" s="200" t="b">
        <v>0</v>
      </c>
      <c r="AA10" s="17"/>
      <c r="AB10" s="17" t="s">
        <v>45</v>
      </c>
      <c r="AC10" s="17" t="s">
        <v>332</v>
      </c>
      <c r="AD10" t="s">
        <v>486</v>
      </c>
      <c r="AE10" t="e">
        <v>#N/A</v>
      </c>
      <c r="AF10" t="s">
        <v>255</v>
      </c>
      <c r="AG10" t="s">
        <v>255</v>
      </c>
      <c r="AI10" t="s">
        <v>312</v>
      </c>
      <c r="AJ10" s="17"/>
      <c r="AL10">
        <v>0</v>
      </c>
      <c r="AM10">
        <v>0</v>
      </c>
      <c r="AN10">
        <v>0</v>
      </c>
      <c r="AO10">
        <v>0</v>
      </c>
      <c r="AQ10">
        <v>0</v>
      </c>
      <c r="AR10">
        <v>0</v>
      </c>
      <c r="AS10">
        <v>0</v>
      </c>
      <c r="AT10">
        <v>0</v>
      </c>
      <c r="AV10">
        <v>0</v>
      </c>
      <c r="AW10">
        <v>0</v>
      </c>
      <c r="AX10">
        <v>0</v>
      </c>
      <c r="AY10">
        <v>0</v>
      </c>
      <c r="AZ10" s="17"/>
      <c r="BB10">
        <v>0</v>
      </c>
      <c r="BC10">
        <v>0</v>
      </c>
      <c r="BD10">
        <v>0</v>
      </c>
      <c r="BE10">
        <v>0</v>
      </c>
      <c r="BG10">
        <v>0</v>
      </c>
      <c r="BH10">
        <v>0</v>
      </c>
      <c r="BI10">
        <v>0</v>
      </c>
      <c r="BJ10">
        <v>0</v>
      </c>
      <c r="BL10">
        <v>0</v>
      </c>
      <c r="BM10">
        <v>0</v>
      </c>
      <c r="BN10">
        <v>0</v>
      </c>
      <c r="BO10">
        <v>0</v>
      </c>
      <c r="BQ10">
        <v>0</v>
      </c>
      <c r="BR10">
        <v>0</v>
      </c>
      <c r="BS10">
        <v>0</v>
      </c>
      <c r="BT10">
        <v>0</v>
      </c>
      <c r="BV10">
        <v>0</v>
      </c>
      <c r="BW10">
        <v>0</v>
      </c>
      <c r="BX10">
        <v>0</v>
      </c>
      <c r="BY10">
        <v>0</v>
      </c>
      <c r="BZ10" s="17"/>
      <c r="CB10">
        <v>6</v>
      </c>
      <c r="CD10" s="17"/>
      <c r="CE10" s="194">
        <v>10</v>
      </c>
      <c r="CG10" s="194"/>
      <c r="CJ10" s="17"/>
      <c r="CK10" s="17"/>
      <c r="CL10" s="17"/>
      <c r="CM10" s="17"/>
      <c r="CO10" s="17"/>
      <c r="CS10"/>
      <c r="CV10" t="s">
        <v>255</v>
      </c>
      <c r="CX10">
        <v>0</v>
      </c>
      <c r="CY10">
        <v>0</v>
      </c>
      <c r="CZ10">
        <v>0</v>
      </c>
      <c r="DA10">
        <v>0</v>
      </c>
      <c r="DG10">
        <v>0</v>
      </c>
      <c r="DH10">
        <v>0</v>
      </c>
      <c r="DI10">
        <v>0</v>
      </c>
      <c r="DJ10">
        <v>0</v>
      </c>
      <c r="DL10"/>
      <c r="DN10" t="s">
        <v>255</v>
      </c>
      <c r="DP10">
        <v>0</v>
      </c>
      <c r="DQ10">
        <v>0</v>
      </c>
      <c r="DR10">
        <v>0</v>
      </c>
      <c r="DS10">
        <v>0</v>
      </c>
      <c r="DX10">
        <v>0</v>
      </c>
      <c r="DY10">
        <v>0</v>
      </c>
      <c r="DZ10">
        <v>0</v>
      </c>
      <c r="EA10">
        <v>0</v>
      </c>
    </row>
    <row r="11" spans="1:132" hidden="1" x14ac:dyDescent="0.35">
      <c r="A11" t="s">
        <v>317</v>
      </c>
      <c r="C11">
        <v>0</v>
      </c>
      <c r="D11">
        <v>1</v>
      </c>
      <c r="E11">
        <v>8</v>
      </c>
      <c r="F11">
        <v>4</v>
      </c>
      <c r="G11">
        <v>0</v>
      </c>
      <c r="H11" t="s">
        <v>317</v>
      </c>
      <c r="J11" s="17" t="s">
        <v>334</v>
      </c>
      <c r="K11" s="17" t="s">
        <v>59</v>
      </c>
      <c r="L11" t="s">
        <v>53</v>
      </c>
      <c r="M11" t="s">
        <v>114</v>
      </c>
      <c r="N11" t="s">
        <v>99</v>
      </c>
      <c r="O11" t="s">
        <v>150</v>
      </c>
      <c r="P11" s="17" t="s">
        <v>82</v>
      </c>
      <c r="Q11" s="17" t="s">
        <v>402</v>
      </c>
      <c r="R11"/>
      <c r="S11"/>
      <c r="T11"/>
      <c r="U11"/>
      <c r="V11"/>
      <c r="W11" s="174"/>
      <c r="X11" s="174"/>
      <c r="Y11"/>
      <c r="Z11" s="200" t="b">
        <v>0</v>
      </c>
      <c r="AA11" s="17"/>
      <c r="AB11" s="17" t="s">
        <v>1</v>
      </c>
      <c r="AC11" s="17" t="s">
        <v>358</v>
      </c>
      <c r="AD11" t="s">
        <v>1</v>
      </c>
      <c r="AE11" t="s">
        <v>360</v>
      </c>
      <c r="AF11" t="s">
        <v>442</v>
      </c>
      <c r="AG11" t="s">
        <v>442</v>
      </c>
      <c r="AI11" t="s">
        <v>1</v>
      </c>
      <c r="AJ11" s="17"/>
      <c r="AK11">
        <v>17</v>
      </c>
      <c r="AL11">
        <v>0</v>
      </c>
      <c r="AM11">
        <v>0</v>
      </c>
      <c r="AN11">
        <v>17</v>
      </c>
      <c r="AO11">
        <v>0</v>
      </c>
      <c r="AP11">
        <v>5</v>
      </c>
      <c r="AQ11">
        <v>0</v>
      </c>
      <c r="AR11">
        <v>0</v>
      </c>
      <c r="AS11">
        <v>5</v>
      </c>
      <c r="AT11">
        <v>0</v>
      </c>
      <c r="AU11">
        <v>11</v>
      </c>
      <c r="AV11">
        <v>0</v>
      </c>
      <c r="AW11">
        <v>0</v>
      </c>
      <c r="AX11">
        <v>11</v>
      </c>
      <c r="AY11">
        <v>0</v>
      </c>
      <c r="AZ11" s="17"/>
      <c r="BA11">
        <v>2</v>
      </c>
      <c r="BB11">
        <v>0</v>
      </c>
      <c r="BC11">
        <v>0</v>
      </c>
      <c r="BD11">
        <v>2</v>
      </c>
      <c r="BE11">
        <v>0</v>
      </c>
      <c r="BG11">
        <v>0</v>
      </c>
      <c r="BH11">
        <v>0</v>
      </c>
      <c r="BI11">
        <v>0</v>
      </c>
      <c r="BJ11">
        <v>0</v>
      </c>
      <c r="BK11">
        <v>1</v>
      </c>
      <c r="BL11">
        <v>0</v>
      </c>
      <c r="BM11">
        <v>0</v>
      </c>
      <c r="BN11">
        <v>1</v>
      </c>
      <c r="BO11">
        <v>0</v>
      </c>
      <c r="BP11">
        <v>8</v>
      </c>
      <c r="BQ11">
        <v>0</v>
      </c>
      <c r="BR11">
        <v>0</v>
      </c>
      <c r="BS11">
        <v>8</v>
      </c>
      <c r="BT11">
        <v>0</v>
      </c>
      <c r="BV11">
        <v>0</v>
      </c>
      <c r="BW11">
        <v>0</v>
      </c>
      <c r="BX11">
        <v>0</v>
      </c>
      <c r="BY11">
        <v>0</v>
      </c>
      <c r="BZ11" s="17"/>
      <c r="CB11">
        <v>6</v>
      </c>
      <c r="CD11" s="17"/>
      <c r="CE11" s="194">
        <v>10</v>
      </c>
      <c r="CG11" s="194"/>
      <c r="CJ11" s="17" t="s">
        <v>334</v>
      </c>
      <c r="CK11" s="17" t="s">
        <v>334</v>
      </c>
      <c r="CL11" s="17" t="s">
        <v>473</v>
      </c>
      <c r="CM11" s="17" t="s">
        <v>521</v>
      </c>
      <c r="CO11" s="17"/>
      <c r="CS11"/>
      <c r="CV11" t="s">
        <v>442</v>
      </c>
      <c r="CW11">
        <v>6</v>
      </c>
      <c r="CX11">
        <v>0</v>
      </c>
      <c r="CY11">
        <v>0</v>
      </c>
      <c r="CZ11">
        <v>6</v>
      </c>
      <c r="DA11">
        <v>0</v>
      </c>
      <c r="DF11">
        <v>3</v>
      </c>
      <c r="DG11">
        <v>0</v>
      </c>
      <c r="DH11">
        <v>0</v>
      </c>
      <c r="DI11">
        <v>3</v>
      </c>
      <c r="DJ11">
        <v>0</v>
      </c>
      <c r="DL11"/>
      <c r="DN11" t="s">
        <v>442</v>
      </c>
      <c r="DO11">
        <v>3</v>
      </c>
      <c r="DP11">
        <v>0</v>
      </c>
      <c r="DQ11">
        <v>0</v>
      </c>
      <c r="DR11">
        <v>3</v>
      </c>
      <c r="DS11">
        <v>0</v>
      </c>
      <c r="DW11">
        <v>3</v>
      </c>
      <c r="DX11">
        <v>0</v>
      </c>
      <c r="DY11">
        <v>0</v>
      </c>
      <c r="DZ11">
        <v>3</v>
      </c>
      <c r="EA11">
        <v>0</v>
      </c>
    </row>
    <row r="12" spans="1:132" hidden="1" x14ac:dyDescent="0.35">
      <c r="A12" t="s">
        <v>152</v>
      </c>
      <c r="C12">
        <v>0</v>
      </c>
      <c r="D12">
        <v>1</v>
      </c>
      <c r="E12">
        <v>0</v>
      </c>
      <c r="F12">
        <v>0</v>
      </c>
      <c r="G12">
        <v>0</v>
      </c>
      <c r="H12" t="s">
        <v>152</v>
      </c>
      <c r="I12" t="s">
        <v>280</v>
      </c>
      <c r="J12" s="17" t="s">
        <v>238</v>
      </c>
      <c r="K12" s="17" t="s">
        <v>401</v>
      </c>
      <c r="L12" t="s">
        <v>53</v>
      </c>
      <c r="M12" t="s">
        <v>114</v>
      </c>
      <c r="N12" t="s">
        <v>99</v>
      </c>
      <c r="O12" t="s">
        <v>150</v>
      </c>
      <c r="P12" s="17" t="s">
        <v>403</v>
      </c>
      <c r="Q12" s="17" t="s">
        <v>404</v>
      </c>
      <c r="R12"/>
      <c r="S12"/>
      <c r="T12"/>
      <c r="U12"/>
      <c r="V12"/>
      <c r="W12" s="174"/>
      <c r="X12" s="174"/>
      <c r="Y12"/>
      <c r="Z12" s="200" t="b">
        <v>0</v>
      </c>
      <c r="AA12" s="17"/>
      <c r="AB12" s="17" t="s">
        <v>45</v>
      </c>
      <c r="AC12" s="17" t="s">
        <v>332</v>
      </c>
      <c r="AD12" t="s">
        <v>487</v>
      </c>
      <c r="AE12" t="e">
        <v>#N/A</v>
      </c>
      <c r="AF12" t="s">
        <v>256</v>
      </c>
      <c r="AG12" t="s">
        <v>256</v>
      </c>
      <c r="AI12" t="s">
        <v>313</v>
      </c>
      <c r="AJ12" s="17"/>
      <c r="AL12">
        <v>0</v>
      </c>
      <c r="AM12">
        <v>0</v>
      </c>
      <c r="AN12">
        <v>0</v>
      </c>
      <c r="AO12">
        <v>0</v>
      </c>
      <c r="AQ12">
        <v>0</v>
      </c>
      <c r="AR12">
        <v>0</v>
      </c>
      <c r="AS12">
        <v>0</v>
      </c>
      <c r="AT12">
        <v>0</v>
      </c>
      <c r="AV12">
        <v>0</v>
      </c>
      <c r="AW12">
        <v>0</v>
      </c>
      <c r="AX12">
        <v>0</v>
      </c>
      <c r="AY12">
        <v>0</v>
      </c>
      <c r="AZ12" s="17"/>
      <c r="BB12">
        <v>0</v>
      </c>
      <c r="BC12">
        <v>0</v>
      </c>
      <c r="BD12">
        <v>0</v>
      </c>
      <c r="BE12">
        <v>0</v>
      </c>
      <c r="BG12">
        <v>0</v>
      </c>
      <c r="BH12">
        <v>0</v>
      </c>
      <c r="BI12">
        <v>0</v>
      </c>
      <c r="BJ12">
        <v>0</v>
      </c>
      <c r="BL12">
        <v>0</v>
      </c>
      <c r="BM12">
        <v>0</v>
      </c>
      <c r="BN12">
        <v>0</v>
      </c>
      <c r="BO12">
        <v>0</v>
      </c>
      <c r="BQ12">
        <v>0</v>
      </c>
      <c r="BR12">
        <v>0</v>
      </c>
      <c r="BS12">
        <v>0</v>
      </c>
      <c r="BT12">
        <v>0</v>
      </c>
      <c r="BV12">
        <v>0</v>
      </c>
      <c r="BW12">
        <v>0</v>
      </c>
      <c r="BX12">
        <v>0</v>
      </c>
      <c r="BY12">
        <v>0</v>
      </c>
      <c r="BZ12" s="17"/>
      <c r="CB12">
        <v>6</v>
      </c>
      <c r="CD12" s="17"/>
      <c r="CE12" s="194">
        <v>10</v>
      </c>
      <c r="CG12" s="194"/>
      <c r="CJ12" s="17"/>
      <c r="CK12" s="17"/>
      <c r="CL12" s="17"/>
      <c r="CM12" s="17"/>
      <c r="CO12" s="17"/>
      <c r="CS12"/>
      <c r="CV12" t="s">
        <v>256</v>
      </c>
      <c r="CX12">
        <v>0</v>
      </c>
      <c r="CY12">
        <v>0</v>
      </c>
      <c r="CZ12">
        <v>0</v>
      </c>
      <c r="DA12">
        <v>0</v>
      </c>
      <c r="DG12">
        <v>0</v>
      </c>
      <c r="DH12">
        <v>0</v>
      </c>
      <c r="DI12">
        <v>0</v>
      </c>
      <c r="DJ12">
        <v>0</v>
      </c>
      <c r="DL12"/>
      <c r="DN12" t="s">
        <v>256</v>
      </c>
      <c r="DP12">
        <v>0</v>
      </c>
      <c r="DQ12">
        <v>0</v>
      </c>
      <c r="DR12">
        <v>0</v>
      </c>
      <c r="DS12">
        <v>0</v>
      </c>
      <c r="DX12">
        <v>0</v>
      </c>
      <c r="DY12">
        <v>0</v>
      </c>
      <c r="DZ12">
        <v>0</v>
      </c>
      <c r="EA12">
        <v>0</v>
      </c>
    </row>
    <row r="13" spans="1:132" hidden="1" x14ac:dyDescent="0.35">
      <c r="A13" t="s">
        <v>7</v>
      </c>
      <c r="C13">
        <v>0</v>
      </c>
      <c r="D13">
        <v>1</v>
      </c>
      <c r="E13">
        <v>0</v>
      </c>
      <c r="F13">
        <v>0</v>
      </c>
      <c r="G13">
        <v>0</v>
      </c>
      <c r="H13" t="s">
        <v>7</v>
      </c>
      <c r="I13" t="s">
        <v>281</v>
      </c>
      <c r="J13" s="17" t="s">
        <v>239</v>
      </c>
      <c r="K13" s="17" t="s">
        <v>59</v>
      </c>
      <c r="L13" t="s">
        <v>53</v>
      </c>
      <c r="M13" t="s">
        <v>114</v>
      </c>
      <c r="N13" t="s">
        <v>99</v>
      </c>
      <c r="O13" t="s">
        <v>150</v>
      </c>
      <c r="P13" s="17" t="s">
        <v>405</v>
      </c>
      <c r="Q13" s="17" t="s">
        <v>406</v>
      </c>
      <c r="R13"/>
      <c r="S13"/>
      <c r="T13"/>
      <c r="U13"/>
      <c r="V13"/>
      <c r="W13" s="174"/>
      <c r="X13" s="174"/>
      <c r="Y13"/>
      <c r="Z13" s="200" t="b">
        <v>0</v>
      </c>
      <c r="AA13" s="17"/>
      <c r="AB13" s="17" t="s">
        <v>45</v>
      </c>
      <c r="AC13" s="17" t="s">
        <v>332</v>
      </c>
      <c r="AD13" t="s">
        <v>487</v>
      </c>
      <c r="AE13" t="e">
        <v>#N/A</v>
      </c>
      <c r="AF13" t="s">
        <v>256</v>
      </c>
      <c r="AG13" t="s">
        <v>256</v>
      </c>
      <c r="AI13" t="s">
        <v>313</v>
      </c>
      <c r="AJ13" s="17"/>
      <c r="AK13">
        <v>1</v>
      </c>
      <c r="AL13">
        <v>0</v>
      </c>
      <c r="AM13">
        <v>0</v>
      </c>
      <c r="AN13">
        <v>0</v>
      </c>
      <c r="AO13">
        <v>1</v>
      </c>
      <c r="AQ13">
        <v>0</v>
      </c>
      <c r="AR13">
        <v>0</v>
      </c>
      <c r="AS13">
        <v>0</v>
      </c>
      <c r="AT13">
        <v>0</v>
      </c>
      <c r="AV13">
        <v>0</v>
      </c>
      <c r="AW13">
        <v>0</v>
      </c>
      <c r="AX13">
        <v>0</v>
      </c>
      <c r="AY13">
        <v>0</v>
      </c>
      <c r="AZ13" s="17"/>
      <c r="BB13">
        <v>0</v>
      </c>
      <c r="BC13">
        <v>0</v>
      </c>
      <c r="BD13">
        <v>0</v>
      </c>
      <c r="BE13">
        <v>0</v>
      </c>
      <c r="BG13">
        <v>0</v>
      </c>
      <c r="BH13">
        <v>0</v>
      </c>
      <c r="BI13">
        <v>0</v>
      </c>
      <c r="BJ13">
        <v>0</v>
      </c>
      <c r="BL13">
        <v>0</v>
      </c>
      <c r="BM13">
        <v>0</v>
      </c>
      <c r="BN13">
        <v>0</v>
      </c>
      <c r="BO13">
        <v>0</v>
      </c>
      <c r="BQ13">
        <v>0</v>
      </c>
      <c r="BR13">
        <v>0</v>
      </c>
      <c r="BS13">
        <v>0</v>
      </c>
      <c r="BT13">
        <v>0</v>
      </c>
      <c r="BV13">
        <v>0</v>
      </c>
      <c r="BW13">
        <v>0</v>
      </c>
      <c r="BX13">
        <v>0</v>
      </c>
      <c r="BY13">
        <v>0</v>
      </c>
      <c r="BZ13" s="17"/>
      <c r="CB13">
        <v>6</v>
      </c>
      <c r="CD13" s="17"/>
      <c r="CE13" s="194">
        <v>10</v>
      </c>
      <c r="CG13" s="194"/>
      <c r="CJ13" s="17" t="s">
        <v>509</v>
      </c>
      <c r="CK13" s="17"/>
      <c r="CL13" s="17" t="s">
        <v>517</v>
      </c>
      <c r="CM13" s="17"/>
      <c r="CO13" s="17"/>
      <c r="CS13"/>
      <c r="CV13" t="s">
        <v>256</v>
      </c>
      <c r="CX13">
        <v>0</v>
      </c>
      <c r="CY13">
        <v>0</v>
      </c>
      <c r="CZ13">
        <v>0</v>
      </c>
      <c r="DA13">
        <v>0</v>
      </c>
      <c r="DG13">
        <v>0</v>
      </c>
      <c r="DH13">
        <v>0</v>
      </c>
      <c r="DI13">
        <v>0</v>
      </c>
      <c r="DJ13">
        <v>0</v>
      </c>
      <c r="DL13"/>
      <c r="DN13" t="s">
        <v>256</v>
      </c>
      <c r="DP13">
        <v>0</v>
      </c>
      <c r="DQ13">
        <v>0</v>
      </c>
      <c r="DR13">
        <v>0</v>
      </c>
      <c r="DS13">
        <v>0</v>
      </c>
      <c r="DX13">
        <v>0</v>
      </c>
      <c r="DY13">
        <v>0</v>
      </c>
      <c r="DZ13">
        <v>0</v>
      </c>
      <c r="EA13">
        <v>0</v>
      </c>
    </row>
    <row r="14" spans="1:132" hidden="1" x14ac:dyDescent="0.35">
      <c r="A14" t="s">
        <v>378</v>
      </c>
      <c r="C14">
        <v>0</v>
      </c>
      <c r="D14">
        <v>1</v>
      </c>
      <c r="E14">
        <v>1</v>
      </c>
      <c r="F14">
        <v>0</v>
      </c>
      <c r="G14">
        <v>0</v>
      </c>
      <c r="H14" t="s">
        <v>378</v>
      </c>
      <c r="I14" t="s">
        <v>383</v>
      </c>
      <c r="J14" s="17" t="s">
        <v>18</v>
      </c>
      <c r="K14" s="17" t="s">
        <v>401</v>
      </c>
      <c r="L14" t="s">
        <v>53</v>
      </c>
      <c r="M14" t="s">
        <v>114</v>
      </c>
      <c r="N14" t="s">
        <v>99</v>
      </c>
      <c r="O14" t="s">
        <v>150</v>
      </c>
      <c r="P14" s="17" t="e">
        <v>#N/A</v>
      </c>
      <c r="Q14" s="17" t="e">
        <v>#N/A</v>
      </c>
      <c r="R14"/>
      <c r="S14"/>
      <c r="T14"/>
      <c r="U14"/>
      <c r="V14"/>
      <c r="W14" s="174"/>
      <c r="X14" s="174"/>
      <c r="Y14"/>
      <c r="Z14" s="200" t="b">
        <v>0</v>
      </c>
      <c r="AA14" s="17"/>
      <c r="AB14" s="17" t="s">
        <v>1</v>
      </c>
      <c r="AC14" s="17" t="s">
        <v>358</v>
      </c>
      <c r="AD14" t="s">
        <v>1</v>
      </c>
      <c r="AE14" t="s">
        <v>360</v>
      </c>
      <c r="AF14" t="s">
        <v>442</v>
      </c>
      <c r="AG14" t="s">
        <v>442</v>
      </c>
      <c r="AI14" t="s">
        <v>1</v>
      </c>
      <c r="AJ14" s="17"/>
      <c r="AK14">
        <v>1</v>
      </c>
      <c r="AL14">
        <v>0</v>
      </c>
      <c r="AM14">
        <v>0</v>
      </c>
      <c r="AN14">
        <v>1</v>
      </c>
      <c r="AO14">
        <v>0</v>
      </c>
      <c r="AP14">
        <v>1</v>
      </c>
      <c r="AQ14">
        <v>0</v>
      </c>
      <c r="AR14">
        <v>0</v>
      </c>
      <c r="AS14">
        <v>1</v>
      </c>
      <c r="AT14">
        <v>0</v>
      </c>
      <c r="AU14">
        <v>1</v>
      </c>
      <c r="AV14">
        <v>0</v>
      </c>
      <c r="AW14">
        <v>0</v>
      </c>
      <c r="AX14">
        <v>1</v>
      </c>
      <c r="AY14">
        <v>0</v>
      </c>
      <c r="AZ14" s="17"/>
      <c r="BB14">
        <v>0</v>
      </c>
      <c r="BC14">
        <v>0</v>
      </c>
      <c r="BD14">
        <v>0</v>
      </c>
      <c r="BE14">
        <v>0</v>
      </c>
      <c r="BG14">
        <v>0</v>
      </c>
      <c r="BH14">
        <v>0</v>
      </c>
      <c r="BI14">
        <v>0</v>
      </c>
      <c r="BJ14">
        <v>0</v>
      </c>
      <c r="BL14">
        <v>0</v>
      </c>
      <c r="BM14">
        <v>0</v>
      </c>
      <c r="BN14">
        <v>0</v>
      </c>
      <c r="BO14">
        <v>0</v>
      </c>
      <c r="BP14">
        <v>1</v>
      </c>
      <c r="BQ14">
        <v>0</v>
      </c>
      <c r="BR14">
        <v>0</v>
      </c>
      <c r="BS14">
        <v>1</v>
      </c>
      <c r="BT14">
        <v>0</v>
      </c>
      <c r="BV14">
        <v>0</v>
      </c>
      <c r="BW14">
        <v>0</v>
      </c>
      <c r="BX14">
        <v>0</v>
      </c>
      <c r="BY14">
        <v>0</v>
      </c>
      <c r="BZ14" s="17"/>
      <c r="CB14">
        <v>6</v>
      </c>
      <c r="CD14" s="17"/>
      <c r="CE14" s="194">
        <v>10</v>
      </c>
      <c r="CG14" s="194"/>
      <c r="CJ14" s="17" t="s">
        <v>510</v>
      </c>
      <c r="CK14" s="17" t="s">
        <v>510</v>
      </c>
      <c r="CL14" s="17"/>
      <c r="CM14" s="17"/>
      <c r="CO14" s="17"/>
      <c r="CS14"/>
      <c r="CV14" t="s">
        <v>443</v>
      </c>
      <c r="CX14">
        <v>0</v>
      </c>
      <c r="CY14">
        <v>0</v>
      </c>
      <c r="CZ14">
        <v>0</v>
      </c>
      <c r="DA14">
        <v>0</v>
      </c>
      <c r="DG14">
        <v>0</v>
      </c>
      <c r="DH14">
        <v>0</v>
      </c>
      <c r="DI14">
        <v>0</v>
      </c>
      <c r="DJ14">
        <v>0</v>
      </c>
      <c r="DL14"/>
      <c r="DN14" t="s">
        <v>442</v>
      </c>
      <c r="DO14">
        <v>1</v>
      </c>
      <c r="DP14">
        <v>0</v>
      </c>
      <c r="DQ14">
        <v>0</v>
      </c>
      <c r="DR14">
        <v>1</v>
      </c>
      <c r="DS14">
        <v>0</v>
      </c>
      <c r="DX14">
        <v>0</v>
      </c>
      <c r="DY14">
        <v>0</v>
      </c>
      <c r="DZ14">
        <v>0</v>
      </c>
      <c r="EA14">
        <v>0</v>
      </c>
    </row>
    <row r="15" spans="1:132" hidden="1" x14ac:dyDescent="0.35">
      <c r="A15" t="s">
        <v>379</v>
      </c>
      <c r="C15">
        <v>0</v>
      </c>
      <c r="D15">
        <v>1</v>
      </c>
      <c r="E15">
        <v>0</v>
      </c>
      <c r="F15">
        <v>1</v>
      </c>
      <c r="G15">
        <v>0</v>
      </c>
      <c r="H15" t="s">
        <v>379</v>
      </c>
      <c r="I15" t="s">
        <v>389</v>
      </c>
      <c r="J15" s="17" t="s">
        <v>390</v>
      </c>
      <c r="K15" s="17" t="s">
        <v>401</v>
      </c>
      <c r="L15" t="s">
        <v>53</v>
      </c>
      <c r="M15" t="s">
        <v>114</v>
      </c>
      <c r="N15" t="s">
        <v>99</v>
      </c>
      <c r="O15" t="s">
        <v>150</v>
      </c>
      <c r="P15" s="17" t="e">
        <v>#N/A</v>
      </c>
      <c r="Q15" s="17" t="e">
        <v>#N/A</v>
      </c>
      <c r="R15"/>
      <c r="S15"/>
      <c r="T15"/>
      <c r="U15"/>
      <c r="V15"/>
      <c r="W15" s="174"/>
      <c r="X15" s="174"/>
      <c r="Y15"/>
      <c r="Z15" s="200" t="b">
        <v>0</v>
      </c>
      <c r="AA15" s="17"/>
      <c r="AB15" s="17" t="s">
        <v>45</v>
      </c>
      <c r="AC15" s="17" t="s">
        <v>331</v>
      </c>
      <c r="AD15" t="s">
        <v>487</v>
      </c>
      <c r="AE15" t="e">
        <v>#N/A</v>
      </c>
      <c r="AF15" t="s">
        <v>256</v>
      </c>
      <c r="AG15" t="s">
        <v>254</v>
      </c>
      <c r="AI15" t="s">
        <v>313</v>
      </c>
      <c r="AJ15" s="17"/>
      <c r="AL15">
        <v>0</v>
      </c>
      <c r="AM15">
        <v>0</v>
      </c>
      <c r="AN15">
        <v>0</v>
      </c>
      <c r="AO15">
        <v>0</v>
      </c>
      <c r="AQ15">
        <v>0</v>
      </c>
      <c r="AR15">
        <v>0</v>
      </c>
      <c r="AS15">
        <v>0</v>
      </c>
      <c r="AT15">
        <v>0</v>
      </c>
      <c r="AU15">
        <v>1</v>
      </c>
      <c r="AV15">
        <v>0</v>
      </c>
      <c r="AW15">
        <v>0</v>
      </c>
      <c r="AX15">
        <v>0</v>
      </c>
      <c r="AY15">
        <v>1</v>
      </c>
      <c r="AZ15" s="17"/>
      <c r="BB15">
        <v>0</v>
      </c>
      <c r="BC15">
        <v>0</v>
      </c>
      <c r="BD15">
        <v>0</v>
      </c>
      <c r="BE15">
        <v>0</v>
      </c>
      <c r="BG15">
        <v>0</v>
      </c>
      <c r="BH15">
        <v>0</v>
      </c>
      <c r="BI15">
        <v>0</v>
      </c>
      <c r="BJ15">
        <v>0</v>
      </c>
      <c r="BL15">
        <v>0</v>
      </c>
      <c r="BM15">
        <v>0</v>
      </c>
      <c r="BN15">
        <v>0</v>
      </c>
      <c r="BO15">
        <v>0</v>
      </c>
      <c r="BP15">
        <v>1</v>
      </c>
      <c r="BQ15">
        <v>0</v>
      </c>
      <c r="BR15">
        <v>0</v>
      </c>
      <c r="BS15">
        <v>0</v>
      </c>
      <c r="BT15">
        <v>1</v>
      </c>
      <c r="BV15">
        <v>0</v>
      </c>
      <c r="BW15">
        <v>0</v>
      </c>
      <c r="BX15">
        <v>0</v>
      </c>
      <c r="BY15">
        <v>0</v>
      </c>
      <c r="BZ15" s="17"/>
      <c r="CB15">
        <v>6</v>
      </c>
      <c r="CD15" s="17"/>
      <c r="CE15" s="194">
        <v>10</v>
      </c>
      <c r="CG15" s="194"/>
      <c r="CJ15" s="17"/>
      <c r="CK15" s="17" t="s">
        <v>510</v>
      </c>
      <c r="CL15" s="17"/>
      <c r="CM15" s="17"/>
      <c r="CO15" s="17"/>
      <c r="CS15"/>
      <c r="CV15" t="s">
        <v>254</v>
      </c>
      <c r="CW15">
        <v>1</v>
      </c>
      <c r="CX15">
        <v>0</v>
      </c>
      <c r="CY15">
        <v>0</v>
      </c>
      <c r="CZ15">
        <v>0</v>
      </c>
      <c r="DA15">
        <v>1</v>
      </c>
      <c r="DG15">
        <v>0</v>
      </c>
      <c r="DH15">
        <v>0</v>
      </c>
      <c r="DI15">
        <v>0</v>
      </c>
      <c r="DJ15">
        <v>0</v>
      </c>
      <c r="DL15"/>
      <c r="DN15" t="s">
        <v>256</v>
      </c>
      <c r="DP15">
        <v>0</v>
      </c>
      <c r="DQ15">
        <v>0</v>
      </c>
      <c r="DR15">
        <v>0</v>
      </c>
      <c r="DS15">
        <v>0</v>
      </c>
      <c r="DX15">
        <v>0</v>
      </c>
      <c r="DY15">
        <v>0</v>
      </c>
      <c r="DZ15">
        <v>0</v>
      </c>
      <c r="EA15">
        <v>0</v>
      </c>
    </row>
    <row r="16" spans="1:132" hidden="1" x14ac:dyDescent="0.35">
      <c r="A16" t="s">
        <v>6</v>
      </c>
      <c r="B16" t="s">
        <v>340</v>
      </c>
      <c r="C16">
        <v>1</v>
      </c>
      <c r="D16">
        <v>1</v>
      </c>
      <c r="E16">
        <v>0</v>
      </c>
      <c r="F16">
        <v>3</v>
      </c>
      <c r="G16">
        <v>1</v>
      </c>
      <c r="H16" t="s">
        <v>6</v>
      </c>
      <c r="I16" t="s">
        <v>295</v>
      </c>
      <c r="J16" t="s">
        <v>156</v>
      </c>
      <c r="K16" t="s">
        <v>59</v>
      </c>
      <c r="L16" t="s">
        <v>56</v>
      </c>
      <c r="M16" t="s">
        <v>114</v>
      </c>
      <c r="N16" t="s">
        <v>99</v>
      </c>
      <c r="O16" t="s">
        <v>150</v>
      </c>
      <c r="P16" t="s">
        <v>59</v>
      </c>
      <c r="Q16" t="s">
        <v>263</v>
      </c>
      <c r="R16" t="s">
        <v>58</v>
      </c>
      <c r="S16" t="s">
        <v>58</v>
      </c>
      <c r="T16">
        <v>143.13999999999999</v>
      </c>
      <c r="U16" t="s">
        <v>169</v>
      </c>
      <c r="V16" t="s">
        <v>170</v>
      </c>
      <c r="W16" s="174">
        <v>42549.704675925903</v>
      </c>
      <c r="X16" s="174"/>
      <c r="Y16" t="s">
        <v>321</v>
      </c>
      <c r="Z16" s="200" t="b">
        <v>0</v>
      </c>
      <c r="AA16" s="17"/>
      <c r="AB16" s="17" t="s">
        <v>45</v>
      </c>
      <c r="AC16" s="17" t="s">
        <v>332</v>
      </c>
      <c r="AD16" t="s">
        <v>486</v>
      </c>
      <c r="AE16" t="e">
        <v>#N/A</v>
      </c>
      <c r="AF16" t="s">
        <v>253</v>
      </c>
      <c r="AG16" t="s">
        <v>253</v>
      </c>
      <c r="AI16" t="s">
        <v>312</v>
      </c>
      <c r="AJ16" s="17"/>
      <c r="AK16">
        <v>18</v>
      </c>
      <c r="AL16">
        <v>18</v>
      </c>
      <c r="AM16">
        <v>0</v>
      </c>
      <c r="AN16">
        <v>0</v>
      </c>
      <c r="AO16">
        <v>0</v>
      </c>
      <c r="AP16">
        <v>5</v>
      </c>
      <c r="AQ16">
        <v>5</v>
      </c>
      <c r="AR16">
        <v>0</v>
      </c>
      <c r="AS16">
        <v>0</v>
      </c>
      <c r="AT16">
        <v>0</v>
      </c>
      <c r="AU16">
        <v>4</v>
      </c>
      <c r="AV16">
        <v>4</v>
      </c>
      <c r="AW16">
        <v>0</v>
      </c>
      <c r="AX16">
        <v>0</v>
      </c>
      <c r="AY16">
        <v>0</v>
      </c>
      <c r="AZ16" s="17"/>
      <c r="BA16">
        <v>4</v>
      </c>
      <c r="BB16">
        <v>4</v>
      </c>
      <c r="BC16">
        <v>0</v>
      </c>
      <c r="BD16">
        <v>0</v>
      </c>
      <c r="BE16">
        <v>0</v>
      </c>
      <c r="BG16">
        <v>0</v>
      </c>
      <c r="BH16">
        <v>0</v>
      </c>
      <c r="BI16">
        <v>0</v>
      </c>
      <c r="BJ16">
        <v>0</v>
      </c>
      <c r="BL16">
        <v>0</v>
      </c>
      <c r="BM16">
        <v>0</v>
      </c>
      <c r="BN16">
        <v>0</v>
      </c>
      <c r="BO16">
        <v>0</v>
      </c>
      <c r="BQ16">
        <v>0</v>
      </c>
      <c r="BR16">
        <v>0</v>
      </c>
      <c r="BS16">
        <v>0</v>
      </c>
      <c r="BT16">
        <v>0</v>
      </c>
      <c r="BV16">
        <v>0</v>
      </c>
      <c r="BW16">
        <v>0</v>
      </c>
      <c r="BX16">
        <v>0</v>
      </c>
      <c r="BY16">
        <v>0</v>
      </c>
      <c r="BZ16" s="17"/>
      <c r="CB16">
        <v>6</v>
      </c>
      <c r="CC16" t="b">
        <v>1</v>
      </c>
      <c r="CD16" s="17"/>
      <c r="CE16" s="194">
        <v>10</v>
      </c>
      <c r="CF16" t="b">
        <v>1</v>
      </c>
      <c r="CG16" s="194" t="s">
        <v>253</v>
      </c>
      <c r="CH16" t="b">
        <v>1</v>
      </c>
      <c r="CJ16" s="17" t="s">
        <v>511</v>
      </c>
      <c r="CK16" s="17" t="s">
        <v>511</v>
      </c>
      <c r="CL16" s="17" t="s">
        <v>473</v>
      </c>
      <c r="CM16" s="17" t="s">
        <v>514</v>
      </c>
      <c r="CO16" s="17"/>
      <c r="CS16"/>
      <c r="CV16" t="s">
        <v>253</v>
      </c>
      <c r="CW16">
        <v>4</v>
      </c>
      <c r="CX16">
        <v>4</v>
      </c>
      <c r="CY16">
        <v>0</v>
      </c>
      <c r="CZ16">
        <v>0</v>
      </c>
      <c r="DA16">
        <v>0</v>
      </c>
      <c r="DB16" t="b">
        <v>1</v>
      </c>
      <c r="DE16" t="s">
        <v>253</v>
      </c>
      <c r="DF16">
        <v>3</v>
      </c>
      <c r="DG16">
        <v>3</v>
      </c>
      <c r="DH16">
        <v>0</v>
      </c>
      <c r="DI16">
        <v>0</v>
      </c>
      <c r="DJ16">
        <v>0</v>
      </c>
      <c r="DL16"/>
      <c r="DN16" t="s">
        <v>253</v>
      </c>
      <c r="DO16">
        <v>5</v>
      </c>
      <c r="DP16">
        <v>5</v>
      </c>
      <c r="DQ16">
        <v>0</v>
      </c>
      <c r="DR16">
        <v>0</v>
      </c>
      <c r="DS16">
        <v>0</v>
      </c>
      <c r="DT16" t="b">
        <v>1</v>
      </c>
      <c r="DV16" t="s">
        <v>253</v>
      </c>
      <c r="DW16">
        <v>4</v>
      </c>
      <c r="DX16">
        <v>4</v>
      </c>
      <c r="DY16">
        <v>0</v>
      </c>
      <c r="DZ16">
        <v>0</v>
      </c>
      <c r="EA16">
        <v>0</v>
      </c>
      <c r="EB16" t="b">
        <v>1</v>
      </c>
    </row>
    <row r="17" spans="1:132" hidden="1" x14ac:dyDescent="0.35">
      <c r="A17" t="s">
        <v>151</v>
      </c>
      <c r="C17">
        <v>0</v>
      </c>
      <c r="D17">
        <v>1</v>
      </c>
      <c r="E17">
        <v>0</v>
      </c>
      <c r="F17">
        <v>2</v>
      </c>
      <c r="G17">
        <v>0</v>
      </c>
      <c r="H17" t="s">
        <v>151</v>
      </c>
      <c r="J17" s="17" t="s">
        <v>391</v>
      </c>
      <c r="K17" s="17" t="s">
        <v>59</v>
      </c>
      <c r="L17" t="s">
        <v>53</v>
      </c>
      <c r="M17" t="s">
        <v>114</v>
      </c>
      <c r="N17" t="s">
        <v>99</v>
      </c>
      <c r="O17" t="s">
        <v>150</v>
      </c>
      <c r="P17" s="17" t="s">
        <v>407</v>
      </c>
      <c r="Q17" s="17" t="s">
        <v>408</v>
      </c>
      <c r="R17"/>
      <c r="S17"/>
      <c r="T17"/>
      <c r="U17"/>
      <c r="V17"/>
      <c r="W17" s="174"/>
      <c r="X17" s="174"/>
      <c r="Y17"/>
      <c r="Z17" s="200" t="b">
        <v>0</v>
      </c>
      <c r="AA17" s="17"/>
      <c r="AB17" s="17" t="s">
        <v>45</v>
      </c>
      <c r="AC17" s="17" t="s">
        <v>332</v>
      </c>
      <c r="AD17" t="s">
        <v>487</v>
      </c>
      <c r="AE17" t="e">
        <v>#N/A</v>
      </c>
      <c r="AF17" t="s">
        <v>256</v>
      </c>
      <c r="AG17" t="s">
        <v>254</v>
      </c>
      <c r="AI17" t="s">
        <v>313</v>
      </c>
      <c r="AJ17" s="17"/>
      <c r="AK17">
        <v>2</v>
      </c>
      <c r="AL17">
        <v>0</v>
      </c>
      <c r="AM17">
        <v>0</v>
      </c>
      <c r="AN17">
        <v>0</v>
      </c>
      <c r="AO17">
        <v>2</v>
      </c>
      <c r="AQ17">
        <v>0</v>
      </c>
      <c r="AR17">
        <v>0</v>
      </c>
      <c r="AS17">
        <v>0</v>
      </c>
      <c r="AT17">
        <v>0</v>
      </c>
      <c r="AU17">
        <v>2</v>
      </c>
      <c r="AV17">
        <v>0</v>
      </c>
      <c r="AW17">
        <v>0</v>
      </c>
      <c r="AX17">
        <v>0</v>
      </c>
      <c r="AY17">
        <v>2</v>
      </c>
      <c r="AZ17" s="17"/>
      <c r="BA17">
        <v>2</v>
      </c>
      <c r="BB17">
        <v>0</v>
      </c>
      <c r="BC17">
        <v>0</v>
      </c>
      <c r="BD17">
        <v>0</v>
      </c>
      <c r="BE17">
        <v>2</v>
      </c>
      <c r="BG17">
        <v>0</v>
      </c>
      <c r="BH17">
        <v>0</v>
      </c>
      <c r="BI17">
        <v>0</v>
      </c>
      <c r="BJ17">
        <v>0</v>
      </c>
      <c r="BL17">
        <v>0</v>
      </c>
      <c r="BM17">
        <v>0</v>
      </c>
      <c r="BN17">
        <v>0</v>
      </c>
      <c r="BO17">
        <v>0</v>
      </c>
      <c r="BQ17">
        <v>0</v>
      </c>
      <c r="BR17">
        <v>0</v>
      </c>
      <c r="BS17">
        <v>0</v>
      </c>
      <c r="BT17">
        <v>0</v>
      </c>
      <c r="BV17">
        <v>0</v>
      </c>
      <c r="BW17">
        <v>0</v>
      </c>
      <c r="BX17">
        <v>0</v>
      </c>
      <c r="BY17">
        <v>0</v>
      </c>
      <c r="BZ17" s="17"/>
      <c r="CB17">
        <v>6</v>
      </c>
      <c r="CD17" s="17"/>
      <c r="CE17" s="194">
        <v>10</v>
      </c>
      <c r="CG17" s="194"/>
      <c r="CJ17" s="17" t="s">
        <v>509</v>
      </c>
      <c r="CK17" s="17" t="s">
        <v>509</v>
      </c>
      <c r="CL17" s="17" t="s">
        <v>517</v>
      </c>
      <c r="CM17" s="17" t="s">
        <v>517</v>
      </c>
      <c r="CO17" s="17"/>
      <c r="CS17"/>
      <c r="CV17" t="s">
        <v>254</v>
      </c>
      <c r="CW17">
        <v>2</v>
      </c>
      <c r="CX17">
        <v>0</v>
      </c>
      <c r="CY17">
        <v>0</v>
      </c>
      <c r="CZ17">
        <v>0</v>
      </c>
      <c r="DA17">
        <v>2</v>
      </c>
      <c r="DG17">
        <v>0</v>
      </c>
      <c r="DH17">
        <v>0</v>
      </c>
      <c r="DI17">
        <v>0</v>
      </c>
      <c r="DJ17">
        <v>0</v>
      </c>
      <c r="DL17"/>
      <c r="DN17" t="s">
        <v>256</v>
      </c>
      <c r="DP17">
        <v>0</v>
      </c>
      <c r="DQ17">
        <v>0</v>
      </c>
      <c r="DR17">
        <v>0</v>
      </c>
      <c r="DS17">
        <v>0</v>
      </c>
      <c r="DX17">
        <v>0</v>
      </c>
      <c r="DY17">
        <v>0</v>
      </c>
      <c r="DZ17">
        <v>0</v>
      </c>
      <c r="EA17">
        <v>0</v>
      </c>
    </row>
    <row r="18" spans="1:132" hidden="1" x14ac:dyDescent="0.35">
      <c r="A18" t="s">
        <v>3</v>
      </c>
      <c r="C18">
        <v>0</v>
      </c>
      <c r="D18">
        <v>1</v>
      </c>
      <c r="E18">
        <v>0</v>
      </c>
      <c r="F18">
        <v>0</v>
      </c>
      <c r="G18">
        <v>0</v>
      </c>
      <c r="H18" t="s">
        <v>3</v>
      </c>
      <c r="I18" t="s">
        <v>371</v>
      </c>
      <c r="J18" s="17" t="s">
        <v>372</v>
      </c>
      <c r="K18" s="17" t="s">
        <v>59</v>
      </c>
      <c r="L18" t="s">
        <v>53</v>
      </c>
      <c r="M18" t="s">
        <v>114</v>
      </c>
      <c r="N18" t="s">
        <v>99</v>
      </c>
      <c r="O18" t="s">
        <v>150</v>
      </c>
      <c r="P18" s="17" t="s">
        <v>405</v>
      </c>
      <c r="Q18" s="17" t="s">
        <v>409</v>
      </c>
      <c r="R18"/>
      <c r="S18"/>
      <c r="T18"/>
      <c r="U18"/>
      <c r="V18"/>
      <c r="W18" s="174"/>
      <c r="X18" s="174"/>
      <c r="Y18"/>
      <c r="Z18" s="200" t="b">
        <v>0</v>
      </c>
      <c r="AA18" s="17"/>
      <c r="AB18" s="17" t="s">
        <v>1</v>
      </c>
      <c r="AC18" s="17" t="s">
        <v>358</v>
      </c>
      <c r="AD18" t="s">
        <v>1</v>
      </c>
      <c r="AE18" t="s">
        <v>360</v>
      </c>
      <c r="AF18" t="s">
        <v>442</v>
      </c>
      <c r="AG18" t="s">
        <v>443</v>
      </c>
      <c r="AI18" t="s">
        <v>1</v>
      </c>
      <c r="AJ18" s="17"/>
      <c r="AK18">
        <v>7</v>
      </c>
      <c r="AL18">
        <v>0</v>
      </c>
      <c r="AM18">
        <v>0</v>
      </c>
      <c r="AN18">
        <v>7</v>
      </c>
      <c r="AO18">
        <v>0</v>
      </c>
      <c r="AP18">
        <v>2</v>
      </c>
      <c r="AQ18">
        <v>0</v>
      </c>
      <c r="AR18">
        <v>0</v>
      </c>
      <c r="AS18">
        <v>2</v>
      </c>
      <c r="AT18">
        <v>0</v>
      </c>
      <c r="AV18">
        <v>0</v>
      </c>
      <c r="AW18">
        <v>0</v>
      </c>
      <c r="AX18">
        <v>0</v>
      </c>
      <c r="AY18">
        <v>0</v>
      </c>
      <c r="AZ18" s="17"/>
      <c r="BB18">
        <v>0</v>
      </c>
      <c r="BC18">
        <v>0</v>
      </c>
      <c r="BD18">
        <v>0</v>
      </c>
      <c r="BE18">
        <v>0</v>
      </c>
      <c r="BG18">
        <v>0</v>
      </c>
      <c r="BH18">
        <v>0</v>
      </c>
      <c r="BI18">
        <v>0</v>
      </c>
      <c r="BJ18">
        <v>0</v>
      </c>
      <c r="BL18">
        <v>0</v>
      </c>
      <c r="BM18">
        <v>0</v>
      </c>
      <c r="BN18">
        <v>0</v>
      </c>
      <c r="BO18">
        <v>0</v>
      </c>
      <c r="BQ18">
        <v>0</v>
      </c>
      <c r="BR18">
        <v>0</v>
      </c>
      <c r="BS18">
        <v>0</v>
      </c>
      <c r="BT18">
        <v>0</v>
      </c>
      <c r="BV18">
        <v>0</v>
      </c>
      <c r="BW18">
        <v>0</v>
      </c>
      <c r="BX18">
        <v>0</v>
      </c>
      <c r="BY18">
        <v>0</v>
      </c>
      <c r="BZ18" s="17"/>
      <c r="CB18">
        <v>6</v>
      </c>
      <c r="CD18" s="17"/>
      <c r="CE18" s="194">
        <v>10</v>
      </c>
      <c r="CG18" s="194"/>
      <c r="CJ18" s="17" t="s">
        <v>509</v>
      </c>
      <c r="CK18" s="17"/>
      <c r="CL18" s="17" t="s">
        <v>519</v>
      </c>
      <c r="CM18" s="17"/>
      <c r="CO18" s="17"/>
      <c r="CS18"/>
      <c r="CV18" t="s">
        <v>443</v>
      </c>
      <c r="CX18">
        <v>0</v>
      </c>
      <c r="CY18">
        <v>0</v>
      </c>
      <c r="CZ18">
        <v>0</v>
      </c>
      <c r="DA18">
        <v>0</v>
      </c>
      <c r="DG18">
        <v>0</v>
      </c>
      <c r="DH18">
        <v>0</v>
      </c>
      <c r="DI18">
        <v>0</v>
      </c>
      <c r="DJ18">
        <v>0</v>
      </c>
      <c r="DL18"/>
      <c r="DN18" t="s">
        <v>443</v>
      </c>
      <c r="DP18">
        <v>0</v>
      </c>
      <c r="DQ18">
        <v>0</v>
      </c>
      <c r="DR18">
        <v>0</v>
      </c>
      <c r="DS18">
        <v>0</v>
      </c>
      <c r="DX18">
        <v>0</v>
      </c>
      <c r="DY18">
        <v>0</v>
      </c>
      <c r="DZ18">
        <v>0</v>
      </c>
      <c r="EA18">
        <v>0</v>
      </c>
    </row>
    <row r="19" spans="1:132" hidden="1" x14ac:dyDescent="0.35">
      <c r="A19" t="s">
        <v>11</v>
      </c>
      <c r="B19" t="s">
        <v>341</v>
      </c>
      <c r="C19">
        <v>1</v>
      </c>
      <c r="D19">
        <v>1</v>
      </c>
      <c r="E19">
        <v>0</v>
      </c>
      <c r="F19">
        <v>4</v>
      </c>
      <c r="G19">
        <v>5</v>
      </c>
      <c r="H19" t="s">
        <v>11</v>
      </c>
      <c r="I19" t="s">
        <v>157</v>
      </c>
      <c r="J19" t="s">
        <v>157</v>
      </c>
      <c r="K19" t="s">
        <v>59</v>
      </c>
      <c r="L19" t="s">
        <v>56</v>
      </c>
      <c r="M19" t="s">
        <v>114</v>
      </c>
      <c r="N19" t="s">
        <v>99</v>
      </c>
      <c r="O19" t="s">
        <v>150</v>
      </c>
      <c r="P19" t="s">
        <v>59</v>
      </c>
      <c r="Q19" t="s">
        <v>264</v>
      </c>
      <c r="R19" t="s">
        <v>58</v>
      </c>
      <c r="S19" t="s">
        <v>58</v>
      </c>
      <c r="T19">
        <v>29.5</v>
      </c>
      <c r="U19" t="s">
        <v>64</v>
      </c>
      <c r="V19" t="s">
        <v>65</v>
      </c>
      <c r="W19" s="174">
        <v>43812.772233796299</v>
      </c>
      <c r="X19" s="174"/>
      <c r="Y19" t="s">
        <v>321</v>
      </c>
      <c r="Z19" s="200" t="b">
        <v>0</v>
      </c>
      <c r="AA19" s="17"/>
      <c r="AB19" s="17" t="s">
        <v>45</v>
      </c>
      <c r="AC19" s="17" t="s">
        <v>332</v>
      </c>
      <c r="AD19" t="s">
        <v>486</v>
      </c>
      <c r="AE19" t="e">
        <v>#N/A</v>
      </c>
      <c r="AF19" t="s">
        <v>253</v>
      </c>
      <c r="AG19" t="s">
        <v>253</v>
      </c>
      <c r="AI19" t="s">
        <v>312</v>
      </c>
      <c r="AJ19" s="17"/>
      <c r="AK19">
        <v>10</v>
      </c>
      <c r="AL19">
        <v>10</v>
      </c>
      <c r="AM19">
        <v>0</v>
      </c>
      <c r="AN19">
        <v>0</v>
      </c>
      <c r="AO19">
        <v>0</v>
      </c>
      <c r="AP19">
        <v>5</v>
      </c>
      <c r="AQ19">
        <v>5</v>
      </c>
      <c r="AR19">
        <v>0</v>
      </c>
      <c r="AS19">
        <v>0</v>
      </c>
      <c r="AT19">
        <v>0</v>
      </c>
      <c r="AU19">
        <v>5</v>
      </c>
      <c r="AV19">
        <v>5</v>
      </c>
      <c r="AW19">
        <v>0</v>
      </c>
      <c r="AX19">
        <v>0</v>
      </c>
      <c r="AY19">
        <v>0</v>
      </c>
      <c r="AZ19" s="17"/>
      <c r="BA19">
        <v>5</v>
      </c>
      <c r="BB19">
        <v>5</v>
      </c>
      <c r="BC19">
        <v>0</v>
      </c>
      <c r="BD19">
        <v>0</v>
      </c>
      <c r="BE19">
        <v>0</v>
      </c>
      <c r="BG19">
        <v>0</v>
      </c>
      <c r="BH19">
        <v>0</v>
      </c>
      <c r="BI19">
        <v>0</v>
      </c>
      <c r="BJ19">
        <v>0</v>
      </c>
      <c r="BL19">
        <v>0</v>
      </c>
      <c r="BM19">
        <v>0</v>
      </c>
      <c r="BN19">
        <v>0</v>
      </c>
      <c r="BO19">
        <v>0</v>
      </c>
      <c r="BQ19">
        <v>0</v>
      </c>
      <c r="BR19">
        <v>0</v>
      </c>
      <c r="BS19">
        <v>0</v>
      </c>
      <c r="BT19">
        <v>0</v>
      </c>
      <c r="BV19">
        <v>0</v>
      </c>
      <c r="BW19">
        <v>0</v>
      </c>
      <c r="BX19">
        <v>0</v>
      </c>
      <c r="BY19">
        <v>0</v>
      </c>
      <c r="BZ19" s="17"/>
      <c r="CB19">
        <v>6</v>
      </c>
      <c r="CC19" t="b">
        <v>1</v>
      </c>
      <c r="CD19" s="17"/>
      <c r="CE19" s="194">
        <v>10</v>
      </c>
      <c r="CF19" t="b">
        <v>1</v>
      </c>
      <c r="CG19" s="194" t="s">
        <v>253</v>
      </c>
      <c r="CH19" t="b">
        <v>1</v>
      </c>
      <c r="CJ19" s="17" t="s">
        <v>512</v>
      </c>
      <c r="CK19" s="17" t="s">
        <v>511</v>
      </c>
      <c r="CL19" s="17" t="s">
        <v>157</v>
      </c>
      <c r="CM19" s="17" t="s">
        <v>157</v>
      </c>
      <c r="CO19" s="17" t="s">
        <v>501</v>
      </c>
      <c r="CS19"/>
      <c r="CV19" t="s">
        <v>253</v>
      </c>
      <c r="CW19">
        <v>5</v>
      </c>
      <c r="CX19">
        <v>5</v>
      </c>
      <c r="CY19">
        <v>0</v>
      </c>
      <c r="CZ19">
        <v>0</v>
      </c>
      <c r="DA19">
        <v>0</v>
      </c>
      <c r="DB19" t="b">
        <v>1</v>
      </c>
      <c r="DE19" t="s">
        <v>253</v>
      </c>
      <c r="DF19">
        <v>5</v>
      </c>
      <c r="DG19">
        <v>5</v>
      </c>
      <c r="DH19">
        <v>0</v>
      </c>
      <c r="DI19">
        <v>0</v>
      </c>
      <c r="DJ19">
        <v>0</v>
      </c>
      <c r="DK19" t="b">
        <v>1</v>
      </c>
      <c r="DL19"/>
      <c r="DN19" t="s">
        <v>253</v>
      </c>
      <c r="DO19">
        <v>5</v>
      </c>
      <c r="DP19">
        <v>5</v>
      </c>
      <c r="DQ19">
        <v>0</v>
      </c>
      <c r="DR19">
        <v>0</v>
      </c>
      <c r="DS19">
        <v>0</v>
      </c>
      <c r="DT19" t="b">
        <v>1</v>
      </c>
      <c r="DV19" t="s">
        <v>253</v>
      </c>
      <c r="DW19">
        <v>5</v>
      </c>
      <c r="DX19">
        <v>5</v>
      </c>
      <c r="DY19">
        <v>0</v>
      </c>
      <c r="DZ19">
        <v>0</v>
      </c>
      <c r="EA19">
        <v>0</v>
      </c>
      <c r="EB19" t="b">
        <v>1</v>
      </c>
    </row>
    <row r="20" spans="1:132" hidden="1" x14ac:dyDescent="0.35">
      <c r="A20" t="s">
        <v>19</v>
      </c>
      <c r="C20">
        <v>0</v>
      </c>
      <c r="D20">
        <v>1</v>
      </c>
      <c r="E20">
        <v>0</v>
      </c>
      <c r="F20">
        <v>0</v>
      </c>
      <c r="G20">
        <v>0</v>
      </c>
      <c r="H20" t="s">
        <v>19</v>
      </c>
      <c r="I20" t="s">
        <v>282</v>
      </c>
      <c r="J20" s="17" t="s">
        <v>240</v>
      </c>
      <c r="K20" s="17" t="s">
        <v>59</v>
      </c>
      <c r="L20" t="s">
        <v>53</v>
      </c>
      <c r="M20" t="s">
        <v>114</v>
      </c>
      <c r="N20" t="s">
        <v>99</v>
      </c>
      <c r="O20" t="s">
        <v>150</v>
      </c>
      <c r="P20" s="17" t="s">
        <v>410</v>
      </c>
      <c r="Q20" s="17" t="s">
        <v>411</v>
      </c>
      <c r="R20"/>
      <c r="S20"/>
      <c r="T20"/>
      <c r="U20"/>
      <c r="V20"/>
      <c r="W20" s="174"/>
      <c r="X20" s="174"/>
      <c r="Y20"/>
      <c r="Z20" s="200" t="b">
        <v>0</v>
      </c>
      <c r="AA20" s="17"/>
      <c r="AB20" s="17" t="s">
        <v>45</v>
      </c>
      <c r="AC20" s="17" t="s">
        <v>332</v>
      </c>
      <c r="AD20" t="s">
        <v>487</v>
      </c>
      <c r="AE20" t="e">
        <v>#N/A</v>
      </c>
      <c r="AF20" t="s">
        <v>256</v>
      </c>
      <c r="AG20" t="s">
        <v>256</v>
      </c>
      <c r="AI20" t="s">
        <v>313</v>
      </c>
      <c r="AJ20" s="17"/>
      <c r="AL20">
        <v>0</v>
      </c>
      <c r="AM20">
        <v>0</v>
      </c>
      <c r="AN20">
        <v>0</v>
      </c>
      <c r="AO20">
        <v>0</v>
      </c>
      <c r="AQ20">
        <v>0</v>
      </c>
      <c r="AR20">
        <v>0</v>
      </c>
      <c r="AS20">
        <v>0</v>
      </c>
      <c r="AT20">
        <v>0</v>
      </c>
      <c r="AV20">
        <v>0</v>
      </c>
      <c r="AW20">
        <v>0</v>
      </c>
      <c r="AX20">
        <v>0</v>
      </c>
      <c r="AY20">
        <v>0</v>
      </c>
      <c r="AZ20" s="17"/>
      <c r="BB20">
        <v>0</v>
      </c>
      <c r="BC20">
        <v>0</v>
      </c>
      <c r="BD20">
        <v>0</v>
      </c>
      <c r="BE20">
        <v>0</v>
      </c>
      <c r="BG20">
        <v>0</v>
      </c>
      <c r="BH20">
        <v>0</v>
      </c>
      <c r="BI20">
        <v>0</v>
      </c>
      <c r="BJ20">
        <v>0</v>
      </c>
      <c r="BL20">
        <v>0</v>
      </c>
      <c r="BM20">
        <v>0</v>
      </c>
      <c r="BN20">
        <v>0</v>
      </c>
      <c r="BO20">
        <v>0</v>
      </c>
      <c r="BQ20">
        <v>0</v>
      </c>
      <c r="BR20">
        <v>0</v>
      </c>
      <c r="BS20">
        <v>0</v>
      </c>
      <c r="BT20">
        <v>0</v>
      </c>
      <c r="BV20">
        <v>0</v>
      </c>
      <c r="BW20">
        <v>0</v>
      </c>
      <c r="BX20">
        <v>0</v>
      </c>
      <c r="BY20">
        <v>0</v>
      </c>
      <c r="BZ20" s="17"/>
      <c r="CB20">
        <v>6</v>
      </c>
      <c r="CD20" s="17"/>
      <c r="CE20" s="194">
        <v>10</v>
      </c>
      <c r="CG20" s="194"/>
      <c r="CJ20" s="17"/>
      <c r="CK20" s="17"/>
      <c r="CL20" s="17"/>
      <c r="CM20" s="17"/>
      <c r="CO20" s="17"/>
      <c r="CS20"/>
      <c r="CV20" t="s">
        <v>256</v>
      </c>
      <c r="CX20">
        <v>0</v>
      </c>
      <c r="CY20">
        <v>0</v>
      </c>
      <c r="CZ20">
        <v>0</v>
      </c>
      <c r="DA20">
        <v>0</v>
      </c>
      <c r="DG20">
        <v>0</v>
      </c>
      <c r="DH20">
        <v>0</v>
      </c>
      <c r="DI20">
        <v>0</v>
      </c>
      <c r="DJ20">
        <v>0</v>
      </c>
      <c r="DL20"/>
      <c r="DN20" t="s">
        <v>256</v>
      </c>
      <c r="DP20">
        <v>0</v>
      </c>
      <c r="DQ20">
        <v>0</v>
      </c>
      <c r="DR20">
        <v>0</v>
      </c>
      <c r="DS20">
        <v>0</v>
      </c>
      <c r="DX20">
        <v>0</v>
      </c>
      <c r="DY20">
        <v>0</v>
      </c>
      <c r="DZ20">
        <v>0</v>
      </c>
      <c r="EA20">
        <v>0</v>
      </c>
    </row>
    <row r="21" spans="1:132" hidden="1" x14ac:dyDescent="0.35">
      <c r="A21" t="s">
        <v>153</v>
      </c>
      <c r="C21">
        <v>0</v>
      </c>
      <c r="D21">
        <v>1</v>
      </c>
      <c r="E21">
        <v>0</v>
      </c>
      <c r="F21">
        <v>0</v>
      </c>
      <c r="G21">
        <v>0</v>
      </c>
      <c r="H21" t="s">
        <v>153</v>
      </c>
      <c r="I21" t="s">
        <v>204</v>
      </c>
      <c r="J21" s="17" t="s">
        <v>204</v>
      </c>
      <c r="K21" s="17" t="s">
        <v>59</v>
      </c>
      <c r="L21" t="s">
        <v>53</v>
      </c>
      <c r="M21" t="s">
        <v>114</v>
      </c>
      <c r="N21" t="s">
        <v>99</v>
      </c>
      <c r="O21" t="s">
        <v>150</v>
      </c>
      <c r="P21" s="17" t="s">
        <v>405</v>
      </c>
      <c r="Q21" s="17" t="s">
        <v>412</v>
      </c>
      <c r="R21"/>
      <c r="S21"/>
      <c r="T21"/>
      <c r="U21"/>
      <c r="V21"/>
      <c r="W21" s="174"/>
      <c r="X21" s="174"/>
      <c r="Y21"/>
      <c r="Z21" s="200" t="b">
        <v>0</v>
      </c>
      <c r="AA21" s="17"/>
      <c r="AB21" s="17" t="s">
        <v>45</v>
      </c>
      <c r="AC21" s="17" t="s">
        <v>332</v>
      </c>
      <c r="AD21" t="s">
        <v>487</v>
      </c>
      <c r="AE21" t="e">
        <v>#N/A</v>
      </c>
      <c r="AF21" t="s">
        <v>256</v>
      </c>
      <c r="AG21" t="s">
        <v>256</v>
      </c>
      <c r="AI21" t="s">
        <v>313</v>
      </c>
      <c r="AJ21" s="17"/>
      <c r="AK21">
        <v>1</v>
      </c>
      <c r="AL21">
        <v>0</v>
      </c>
      <c r="AM21">
        <v>0</v>
      </c>
      <c r="AN21">
        <v>0</v>
      </c>
      <c r="AO21">
        <v>1</v>
      </c>
      <c r="AQ21">
        <v>0</v>
      </c>
      <c r="AR21">
        <v>0</v>
      </c>
      <c r="AS21">
        <v>0</v>
      </c>
      <c r="AT21">
        <v>0</v>
      </c>
      <c r="AV21">
        <v>0</v>
      </c>
      <c r="AW21">
        <v>0</v>
      </c>
      <c r="AX21">
        <v>0</v>
      </c>
      <c r="AY21">
        <v>0</v>
      </c>
      <c r="AZ21" s="17"/>
      <c r="BB21">
        <v>0</v>
      </c>
      <c r="BC21">
        <v>0</v>
      </c>
      <c r="BD21">
        <v>0</v>
      </c>
      <c r="BE21">
        <v>0</v>
      </c>
      <c r="BG21">
        <v>0</v>
      </c>
      <c r="BH21">
        <v>0</v>
      </c>
      <c r="BI21">
        <v>0</v>
      </c>
      <c r="BJ21">
        <v>0</v>
      </c>
      <c r="BL21">
        <v>0</v>
      </c>
      <c r="BM21">
        <v>0</v>
      </c>
      <c r="BN21">
        <v>0</v>
      </c>
      <c r="BO21">
        <v>0</v>
      </c>
      <c r="BQ21">
        <v>0</v>
      </c>
      <c r="BR21">
        <v>0</v>
      </c>
      <c r="BS21">
        <v>0</v>
      </c>
      <c r="BT21">
        <v>0</v>
      </c>
      <c r="BV21">
        <v>0</v>
      </c>
      <c r="BW21">
        <v>0</v>
      </c>
      <c r="BX21">
        <v>0</v>
      </c>
      <c r="BY21">
        <v>0</v>
      </c>
      <c r="BZ21" s="17"/>
      <c r="CB21">
        <v>6</v>
      </c>
      <c r="CD21" s="17"/>
      <c r="CE21" s="194">
        <v>10</v>
      </c>
      <c r="CG21" s="194"/>
      <c r="CJ21" s="17" t="s">
        <v>333</v>
      </c>
      <c r="CK21" s="17"/>
      <c r="CL21" s="17" t="s">
        <v>518</v>
      </c>
      <c r="CM21" s="17"/>
      <c r="CO21" s="17"/>
      <c r="CS21"/>
      <c r="CV21" t="s">
        <v>256</v>
      </c>
      <c r="CX21">
        <v>0</v>
      </c>
      <c r="CY21">
        <v>0</v>
      </c>
      <c r="CZ21">
        <v>0</v>
      </c>
      <c r="DA21">
        <v>0</v>
      </c>
      <c r="DG21">
        <v>0</v>
      </c>
      <c r="DH21">
        <v>0</v>
      </c>
      <c r="DI21">
        <v>0</v>
      </c>
      <c r="DJ21">
        <v>0</v>
      </c>
      <c r="DL21"/>
      <c r="DN21" t="s">
        <v>256</v>
      </c>
      <c r="DP21">
        <v>0</v>
      </c>
      <c r="DQ21">
        <v>0</v>
      </c>
      <c r="DR21">
        <v>0</v>
      </c>
      <c r="DS21">
        <v>0</v>
      </c>
      <c r="DX21">
        <v>0</v>
      </c>
      <c r="DY21">
        <v>0</v>
      </c>
      <c r="DZ21">
        <v>0</v>
      </c>
      <c r="EA21">
        <v>0</v>
      </c>
    </row>
    <row r="22" spans="1:132" hidden="1" x14ac:dyDescent="0.35">
      <c r="A22" t="s">
        <v>167</v>
      </c>
      <c r="B22" t="s">
        <v>342</v>
      </c>
      <c r="C22">
        <v>1</v>
      </c>
      <c r="D22">
        <v>1</v>
      </c>
      <c r="E22">
        <v>0</v>
      </c>
      <c r="F22">
        <v>0</v>
      </c>
      <c r="G22">
        <v>0</v>
      </c>
      <c r="H22" t="s">
        <v>167</v>
      </c>
      <c r="I22" t="s">
        <v>296</v>
      </c>
      <c r="J22" t="s">
        <v>197</v>
      </c>
      <c r="K22" t="s">
        <v>59</v>
      </c>
      <c r="L22" t="s">
        <v>56</v>
      </c>
      <c r="M22" t="s">
        <v>114</v>
      </c>
      <c r="N22" t="s">
        <v>99</v>
      </c>
      <c r="O22" t="s">
        <v>150</v>
      </c>
      <c r="P22" t="s">
        <v>59</v>
      </c>
      <c r="Q22" t="s">
        <v>265</v>
      </c>
      <c r="R22" t="s">
        <v>51</v>
      </c>
      <c r="S22" t="s">
        <v>51</v>
      </c>
      <c r="T22">
        <v>0</v>
      </c>
      <c r="U22" t="s">
        <v>475</v>
      </c>
      <c r="V22" t="s">
        <v>198</v>
      </c>
      <c r="W22" s="174">
        <v>44488.560624999998</v>
      </c>
      <c r="X22" s="174"/>
      <c r="Y22" t="s">
        <v>320</v>
      </c>
      <c r="Z22" s="200" t="b">
        <v>0</v>
      </c>
      <c r="AA22" s="17"/>
      <c r="AB22" s="17" t="s">
        <v>45</v>
      </c>
      <c r="AC22" s="17" t="s">
        <v>332</v>
      </c>
      <c r="AD22" t="s">
        <v>486</v>
      </c>
      <c r="AE22" t="e">
        <v>#N/A</v>
      </c>
      <c r="AF22" t="s">
        <v>255</v>
      </c>
      <c r="AG22" t="s">
        <v>255</v>
      </c>
      <c r="AI22" t="s">
        <v>312</v>
      </c>
      <c r="AJ22" s="17"/>
      <c r="AL22">
        <v>0</v>
      </c>
      <c r="AM22">
        <v>0</v>
      </c>
      <c r="AN22">
        <v>0</v>
      </c>
      <c r="AO22">
        <v>0</v>
      </c>
      <c r="AQ22">
        <v>0</v>
      </c>
      <c r="AR22">
        <v>0</v>
      </c>
      <c r="AS22">
        <v>0</v>
      </c>
      <c r="AT22">
        <v>0</v>
      </c>
      <c r="AV22">
        <v>0</v>
      </c>
      <c r="AW22">
        <v>0</v>
      </c>
      <c r="AX22">
        <v>0</v>
      </c>
      <c r="AY22">
        <v>0</v>
      </c>
      <c r="AZ22" s="17"/>
      <c r="BB22">
        <v>0</v>
      </c>
      <c r="BC22">
        <v>0</v>
      </c>
      <c r="BD22">
        <v>0</v>
      </c>
      <c r="BE22">
        <v>0</v>
      </c>
      <c r="BG22">
        <v>0</v>
      </c>
      <c r="BH22">
        <v>0</v>
      </c>
      <c r="BI22">
        <v>0</v>
      </c>
      <c r="BJ22">
        <v>0</v>
      </c>
      <c r="BL22">
        <v>0</v>
      </c>
      <c r="BM22">
        <v>0</v>
      </c>
      <c r="BN22">
        <v>0</v>
      </c>
      <c r="BO22">
        <v>0</v>
      </c>
      <c r="BQ22">
        <v>0</v>
      </c>
      <c r="BR22">
        <v>0</v>
      </c>
      <c r="BS22">
        <v>0</v>
      </c>
      <c r="BT22">
        <v>0</v>
      </c>
      <c r="BV22">
        <v>0</v>
      </c>
      <c r="BW22">
        <v>0</v>
      </c>
      <c r="BX22">
        <v>0</v>
      </c>
      <c r="BY22">
        <v>0</v>
      </c>
      <c r="BZ22" s="17"/>
      <c r="CB22">
        <v>6</v>
      </c>
      <c r="CD22" s="17"/>
      <c r="CE22" s="194">
        <v>10</v>
      </c>
      <c r="CG22" s="194"/>
      <c r="CJ22" s="17"/>
      <c r="CK22" s="17"/>
      <c r="CL22" s="17"/>
      <c r="CM22" s="17"/>
      <c r="CO22" s="17"/>
      <c r="CS22"/>
      <c r="CV22" t="s">
        <v>255</v>
      </c>
      <c r="CX22">
        <v>0</v>
      </c>
      <c r="CY22">
        <v>0</v>
      </c>
      <c r="CZ22">
        <v>0</v>
      </c>
      <c r="DA22">
        <v>0</v>
      </c>
      <c r="DG22">
        <v>0</v>
      </c>
      <c r="DH22">
        <v>0</v>
      </c>
      <c r="DI22">
        <v>0</v>
      </c>
      <c r="DJ22">
        <v>0</v>
      </c>
      <c r="DL22"/>
      <c r="DN22" t="s">
        <v>255</v>
      </c>
      <c r="DP22">
        <v>0</v>
      </c>
      <c r="DQ22">
        <v>0</v>
      </c>
      <c r="DR22">
        <v>0</v>
      </c>
      <c r="DS22">
        <v>0</v>
      </c>
      <c r="DX22">
        <v>0</v>
      </c>
      <c r="DY22">
        <v>0</v>
      </c>
      <c r="DZ22">
        <v>0</v>
      </c>
      <c r="EA22">
        <v>0</v>
      </c>
    </row>
    <row r="23" spans="1:132" hidden="1" x14ac:dyDescent="0.35">
      <c r="A23" t="s">
        <v>2</v>
      </c>
      <c r="B23" t="s">
        <v>343</v>
      </c>
      <c r="C23">
        <v>1</v>
      </c>
      <c r="D23">
        <v>1</v>
      </c>
      <c r="E23">
        <v>0</v>
      </c>
      <c r="F23">
        <v>1</v>
      </c>
      <c r="G23">
        <v>0</v>
      </c>
      <c r="H23" t="s">
        <v>2</v>
      </c>
      <c r="I23" t="s">
        <v>297</v>
      </c>
      <c r="J23" t="s">
        <v>66</v>
      </c>
      <c r="K23" t="s">
        <v>59</v>
      </c>
      <c r="L23" t="s">
        <v>56</v>
      </c>
      <c r="M23" t="s">
        <v>114</v>
      </c>
      <c r="N23" t="s">
        <v>99</v>
      </c>
      <c r="O23" t="s">
        <v>150</v>
      </c>
      <c r="P23" t="s">
        <v>59</v>
      </c>
      <c r="Q23" t="s">
        <v>266</v>
      </c>
      <c r="R23" t="s">
        <v>58</v>
      </c>
      <c r="S23" t="s">
        <v>58</v>
      </c>
      <c r="T23">
        <v>0</v>
      </c>
      <c r="U23" t="s">
        <v>67</v>
      </c>
      <c r="V23" t="s">
        <v>68</v>
      </c>
      <c r="W23" s="174">
        <v>42656.590081018498</v>
      </c>
      <c r="X23" s="174"/>
      <c r="Y23" t="s">
        <v>321</v>
      </c>
      <c r="Z23" s="200" t="b">
        <v>0</v>
      </c>
      <c r="AA23" s="17"/>
      <c r="AB23" s="17" t="s">
        <v>45</v>
      </c>
      <c r="AC23" s="17" t="s">
        <v>332</v>
      </c>
      <c r="AD23" t="s">
        <v>486</v>
      </c>
      <c r="AE23" t="e">
        <v>#N/A</v>
      </c>
      <c r="AF23" t="s">
        <v>253</v>
      </c>
      <c r="AG23" t="s">
        <v>253</v>
      </c>
      <c r="AI23" t="s">
        <v>312</v>
      </c>
      <c r="AJ23" s="17"/>
      <c r="AK23">
        <v>2</v>
      </c>
      <c r="AL23">
        <v>2</v>
      </c>
      <c r="AM23">
        <v>0</v>
      </c>
      <c r="AN23">
        <v>0</v>
      </c>
      <c r="AO23">
        <v>0</v>
      </c>
      <c r="AP23">
        <v>1</v>
      </c>
      <c r="AQ23">
        <v>1</v>
      </c>
      <c r="AR23">
        <v>0</v>
      </c>
      <c r="AS23">
        <v>0</v>
      </c>
      <c r="AT23">
        <v>0</v>
      </c>
      <c r="AU23">
        <v>1</v>
      </c>
      <c r="AV23">
        <v>1</v>
      </c>
      <c r="AW23">
        <v>0</v>
      </c>
      <c r="AX23">
        <v>0</v>
      </c>
      <c r="AY23">
        <v>0</v>
      </c>
      <c r="AZ23" s="17"/>
      <c r="BB23">
        <v>0</v>
      </c>
      <c r="BC23">
        <v>0</v>
      </c>
      <c r="BD23">
        <v>0</v>
      </c>
      <c r="BE23">
        <v>0</v>
      </c>
      <c r="BG23">
        <v>0</v>
      </c>
      <c r="BH23">
        <v>0</v>
      </c>
      <c r="BI23">
        <v>0</v>
      </c>
      <c r="BJ23">
        <v>0</v>
      </c>
      <c r="BK23">
        <v>1</v>
      </c>
      <c r="BL23">
        <v>1</v>
      </c>
      <c r="BM23">
        <v>0</v>
      </c>
      <c r="BN23">
        <v>0</v>
      </c>
      <c r="BO23">
        <v>0</v>
      </c>
      <c r="BQ23">
        <v>0</v>
      </c>
      <c r="BR23">
        <v>0</v>
      </c>
      <c r="BS23">
        <v>0</v>
      </c>
      <c r="BT23">
        <v>0</v>
      </c>
      <c r="BV23">
        <v>0</v>
      </c>
      <c r="BW23">
        <v>0</v>
      </c>
      <c r="BX23">
        <v>0</v>
      </c>
      <c r="BY23">
        <v>0</v>
      </c>
      <c r="BZ23" s="17"/>
      <c r="CB23">
        <v>6</v>
      </c>
      <c r="CD23" s="17"/>
      <c r="CE23" s="194">
        <v>10</v>
      </c>
      <c r="CG23" s="194"/>
      <c r="CJ23" s="17"/>
      <c r="CK23" s="17" t="s">
        <v>512</v>
      </c>
      <c r="CL23" s="17"/>
      <c r="CM23" s="17"/>
      <c r="CO23" s="17"/>
      <c r="CS23"/>
      <c r="CV23" t="s">
        <v>255</v>
      </c>
      <c r="CX23">
        <v>0</v>
      </c>
      <c r="CY23">
        <v>0</v>
      </c>
      <c r="CZ23">
        <v>0</v>
      </c>
      <c r="DA23">
        <v>0</v>
      </c>
      <c r="DG23">
        <v>0</v>
      </c>
      <c r="DH23">
        <v>0</v>
      </c>
      <c r="DI23">
        <v>0</v>
      </c>
      <c r="DJ23">
        <v>0</v>
      </c>
      <c r="DL23"/>
      <c r="DN23" t="s">
        <v>255</v>
      </c>
      <c r="DP23">
        <v>0</v>
      </c>
      <c r="DQ23">
        <v>0</v>
      </c>
      <c r="DR23">
        <v>0</v>
      </c>
      <c r="DS23">
        <v>0</v>
      </c>
      <c r="DX23">
        <v>0</v>
      </c>
      <c r="DY23">
        <v>0</v>
      </c>
      <c r="DZ23">
        <v>0</v>
      </c>
      <c r="EA23">
        <v>0</v>
      </c>
    </row>
    <row r="24" spans="1:132" hidden="1" x14ac:dyDescent="0.35">
      <c r="A24" t="s">
        <v>380</v>
      </c>
      <c r="C24">
        <v>0</v>
      </c>
      <c r="D24">
        <v>1</v>
      </c>
      <c r="E24">
        <v>0</v>
      </c>
      <c r="F24">
        <v>1</v>
      </c>
      <c r="G24">
        <v>0</v>
      </c>
      <c r="H24" t="s">
        <v>380</v>
      </c>
      <c r="I24" t="s">
        <v>392</v>
      </c>
      <c r="J24" s="17" t="s">
        <v>393</v>
      </c>
      <c r="K24" s="17" t="s">
        <v>401</v>
      </c>
      <c r="L24" t="s">
        <v>53</v>
      </c>
      <c r="M24" t="s">
        <v>114</v>
      </c>
      <c r="N24" t="s">
        <v>99</v>
      </c>
      <c r="O24" t="s">
        <v>150</v>
      </c>
      <c r="P24" s="17" t="e">
        <v>#N/A</v>
      </c>
      <c r="Q24" s="17" t="e">
        <v>#N/A</v>
      </c>
      <c r="R24"/>
      <c r="S24"/>
      <c r="T24"/>
      <c r="U24"/>
      <c r="V24"/>
      <c r="W24" s="174"/>
      <c r="X24" s="174"/>
      <c r="Y24"/>
      <c r="Z24" s="200" t="b">
        <v>0</v>
      </c>
      <c r="AA24" s="17"/>
      <c r="AB24" s="17" t="s">
        <v>45</v>
      </c>
      <c r="AC24" s="17" t="s">
        <v>331</v>
      </c>
      <c r="AD24" t="s">
        <v>487</v>
      </c>
      <c r="AE24" t="e">
        <v>#N/A</v>
      </c>
      <c r="AF24" t="s">
        <v>256</v>
      </c>
      <c r="AG24" t="s">
        <v>254</v>
      </c>
      <c r="AI24" t="s">
        <v>313</v>
      </c>
      <c r="AJ24" s="17"/>
      <c r="AL24">
        <v>0</v>
      </c>
      <c r="AM24">
        <v>0</v>
      </c>
      <c r="AN24">
        <v>0</v>
      </c>
      <c r="AO24">
        <v>0</v>
      </c>
      <c r="AQ24">
        <v>0</v>
      </c>
      <c r="AR24">
        <v>0</v>
      </c>
      <c r="AS24">
        <v>0</v>
      </c>
      <c r="AT24">
        <v>0</v>
      </c>
      <c r="AU24">
        <v>1</v>
      </c>
      <c r="AV24">
        <v>0</v>
      </c>
      <c r="AW24">
        <v>0</v>
      </c>
      <c r="AX24">
        <v>0</v>
      </c>
      <c r="AY24">
        <v>1</v>
      </c>
      <c r="AZ24" s="17"/>
      <c r="BA24">
        <v>1</v>
      </c>
      <c r="BB24">
        <v>0</v>
      </c>
      <c r="BC24">
        <v>0</v>
      </c>
      <c r="BD24">
        <v>0</v>
      </c>
      <c r="BE24">
        <v>1</v>
      </c>
      <c r="BG24">
        <v>0</v>
      </c>
      <c r="BH24">
        <v>0</v>
      </c>
      <c r="BI24">
        <v>0</v>
      </c>
      <c r="BJ24">
        <v>0</v>
      </c>
      <c r="BL24">
        <v>0</v>
      </c>
      <c r="BM24">
        <v>0</v>
      </c>
      <c r="BN24">
        <v>0</v>
      </c>
      <c r="BO24">
        <v>0</v>
      </c>
      <c r="BQ24">
        <v>0</v>
      </c>
      <c r="BR24">
        <v>0</v>
      </c>
      <c r="BS24">
        <v>0</v>
      </c>
      <c r="BT24">
        <v>0</v>
      </c>
      <c r="BV24">
        <v>0</v>
      </c>
      <c r="BW24">
        <v>0</v>
      </c>
      <c r="BX24">
        <v>0</v>
      </c>
      <c r="BY24">
        <v>0</v>
      </c>
      <c r="BZ24" s="17"/>
      <c r="CB24">
        <v>6</v>
      </c>
      <c r="CD24" s="17"/>
      <c r="CE24" s="194">
        <v>10</v>
      </c>
      <c r="CG24" s="194"/>
      <c r="CJ24" s="17"/>
      <c r="CK24" s="17" t="s">
        <v>510</v>
      </c>
      <c r="CL24" s="17"/>
      <c r="CM24" s="17" t="s">
        <v>515</v>
      </c>
      <c r="CO24" s="17"/>
      <c r="CS24"/>
      <c r="CV24" t="s">
        <v>254</v>
      </c>
      <c r="CW24">
        <v>1</v>
      </c>
      <c r="CX24">
        <v>0</v>
      </c>
      <c r="CY24">
        <v>0</v>
      </c>
      <c r="CZ24">
        <v>0</v>
      </c>
      <c r="DA24">
        <v>1</v>
      </c>
      <c r="DF24">
        <v>1</v>
      </c>
      <c r="DG24">
        <v>0</v>
      </c>
      <c r="DH24">
        <v>0</v>
      </c>
      <c r="DI24">
        <v>0</v>
      </c>
      <c r="DJ24">
        <v>1</v>
      </c>
      <c r="DL24"/>
      <c r="DN24" t="s">
        <v>256</v>
      </c>
      <c r="DP24">
        <v>0</v>
      </c>
      <c r="DQ24">
        <v>0</v>
      </c>
      <c r="DR24">
        <v>0</v>
      </c>
      <c r="DS24">
        <v>0</v>
      </c>
      <c r="DX24">
        <v>0</v>
      </c>
      <c r="DY24">
        <v>0</v>
      </c>
      <c r="DZ24">
        <v>0</v>
      </c>
      <c r="EA24">
        <v>0</v>
      </c>
    </row>
    <row r="25" spans="1:132" hidden="1" x14ac:dyDescent="0.35">
      <c r="A25" t="s">
        <v>164</v>
      </c>
      <c r="B25" t="s">
        <v>344</v>
      </c>
      <c r="C25">
        <v>1</v>
      </c>
      <c r="D25">
        <v>1</v>
      </c>
      <c r="E25">
        <v>0</v>
      </c>
      <c r="F25">
        <v>0</v>
      </c>
      <c r="G25">
        <v>0</v>
      </c>
      <c r="H25" t="s">
        <v>164</v>
      </c>
      <c r="I25" t="s">
        <v>298</v>
      </c>
      <c r="J25" t="s">
        <v>185</v>
      </c>
      <c r="K25" t="s">
        <v>59</v>
      </c>
      <c r="L25" t="s">
        <v>56</v>
      </c>
      <c r="M25" t="s">
        <v>114</v>
      </c>
      <c r="N25" t="s">
        <v>99</v>
      </c>
      <c r="O25" t="s">
        <v>150</v>
      </c>
      <c r="P25" t="s">
        <v>59</v>
      </c>
      <c r="Q25" t="s">
        <v>263</v>
      </c>
      <c r="R25" t="s">
        <v>51</v>
      </c>
      <c r="S25" t="s">
        <v>51</v>
      </c>
      <c r="T25">
        <v>0</v>
      </c>
      <c r="U25" t="s">
        <v>186</v>
      </c>
      <c r="V25" t="s">
        <v>187</v>
      </c>
      <c r="W25" s="174">
        <v>43399.841793981497</v>
      </c>
      <c r="X25" s="174">
        <v>45697.935300925899</v>
      </c>
      <c r="Y25" t="s">
        <v>320</v>
      </c>
      <c r="Z25" s="200" t="b">
        <v>0</v>
      </c>
      <c r="AA25" s="17"/>
      <c r="AB25" s="17" t="s">
        <v>45</v>
      </c>
      <c r="AC25" s="17" t="s">
        <v>332</v>
      </c>
      <c r="AD25" t="s">
        <v>486</v>
      </c>
      <c r="AE25" t="e">
        <v>#N/A</v>
      </c>
      <c r="AF25" t="s">
        <v>255</v>
      </c>
      <c r="AG25" t="s">
        <v>255</v>
      </c>
      <c r="AI25" t="s">
        <v>312</v>
      </c>
      <c r="AJ25" s="17"/>
      <c r="AL25">
        <v>0</v>
      </c>
      <c r="AM25">
        <v>0</v>
      </c>
      <c r="AN25">
        <v>0</v>
      </c>
      <c r="AO25">
        <v>0</v>
      </c>
      <c r="AQ25">
        <v>0</v>
      </c>
      <c r="AR25">
        <v>0</v>
      </c>
      <c r="AS25">
        <v>0</v>
      </c>
      <c r="AT25">
        <v>0</v>
      </c>
      <c r="AV25">
        <v>0</v>
      </c>
      <c r="AW25">
        <v>0</v>
      </c>
      <c r="AX25">
        <v>0</v>
      </c>
      <c r="AY25">
        <v>0</v>
      </c>
      <c r="AZ25" s="17"/>
      <c r="BB25">
        <v>0</v>
      </c>
      <c r="BC25">
        <v>0</v>
      </c>
      <c r="BD25">
        <v>0</v>
      </c>
      <c r="BE25">
        <v>0</v>
      </c>
      <c r="BG25">
        <v>0</v>
      </c>
      <c r="BH25">
        <v>0</v>
      </c>
      <c r="BI25">
        <v>0</v>
      </c>
      <c r="BJ25">
        <v>0</v>
      </c>
      <c r="BL25">
        <v>0</v>
      </c>
      <c r="BM25">
        <v>0</v>
      </c>
      <c r="BN25">
        <v>0</v>
      </c>
      <c r="BO25">
        <v>0</v>
      </c>
      <c r="BQ25">
        <v>0</v>
      </c>
      <c r="BR25">
        <v>0</v>
      </c>
      <c r="BS25">
        <v>0</v>
      </c>
      <c r="BT25">
        <v>0</v>
      </c>
      <c r="BV25">
        <v>0</v>
      </c>
      <c r="BW25">
        <v>0</v>
      </c>
      <c r="BX25">
        <v>0</v>
      </c>
      <c r="BY25">
        <v>0</v>
      </c>
      <c r="BZ25" s="17"/>
      <c r="CB25">
        <v>6</v>
      </c>
      <c r="CD25" s="17"/>
      <c r="CE25" s="194">
        <v>10</v>
      </c>
      <c r="CG25" s="194"/>
      <c r="CJ25" s="17"/>
      <c r="CK25" s="17"/>
      <c r="CL25" s="17"/>
      <c r="CM25" s="17"/>
      <c r="CO25" s="17"/>
      <c r="CS25"/>
      <c r="CV25" t="s">
        <v>255</v>
      </c>
      <c r="CX25">
        <v>0</v>
      </c>
      <c r="CY25">
        <v>0</v>
      </c>
      <c r="CZ25">
        <v>0</v>
      </c>
      <c r="DA25">
        <v>0</v>
      </c>
      <c r="DG25">
        <v>0</v>
      </c>
      <c r="DH25">
        <v>0</v>
      </c>
      <c r="DI25">
        <v>0</v>
      </c>
      <c r="DJ25">
        <v>0</v>
      </c>
      <c r="DL25"/>
      <c r="DN25" t="s">
        <v>255</v>
      </c>
      <c r="DP25">
        <v>0</v>
      </c>
      <c r="DQ25">
        <v>0</v>
      </c>
      <c r="DR25">
        <v>0</v>
      </c>
      <c r="DS25">
        <v>0</v>
      </c>
      <c r="DX25">
        <v>0</v>
      </c>
      <c r="DY25">
        <v>0</v>
      </c>
      <c r="DZ25">
        <v>0</v>
      </c>
      <c r="EA25">
        <v>0</v>
      </c>
    </row>
    <row r="26" spans="1:132" hidden="1" x14ac:dyDescent="0.35">
      <c r="A26" t="s">
        <v>165</v>
      </c>
      <c r="B26" t="s">
        <v>345</v>
      </c>
      <c r="C26">
        <v>1</v>
      </c>
      <c r="D26">
        <v>1</v>
      </c>
      <c r="E26">
        <v>0</v>
      </c>
      <c r="F26">
        <v>0</v>
      </c>
      <c r="G26">
        <v>0</v>
      </c>
      <c r="H26" t="s">
        <v>165</v>
      </c>
      <c r="I26" t="s">
        <v>299</v>
      </c>
      <c r="J26" t="s">
        <v>191</v>
      </c>
      <c r="K26" t="s">
        <v>59</v>
      </c>
      <c r="L26" t="s">
        <v>56</v>
      </c>
      <c r="M26" t="s">
        <v>114</v>
      </c>
      <c r="N26" t="s">
        <v>99</v>
      </c>
      <c r="O26" t="s">
        <v>150</v>
      </c>
      <c r="P26" t="s">
        <v>59</v>
      </c>
      <c r="Q26" t="s">
        <v>267</v>
      </c>
      <c r="R26" t="s">
        <v>51</v>
      </c>
      <c r="S26" t="s">
        <v>51</v>
      </c>
      <c r="T26">
        <v>0</v>
      </c>
      <c r="U26">
        <v>0</v>
      </c>
      <c r="V26" t="s">
        <v>192</v>
      </c>
      <c r="W26" s="174">
        <v>44183.5780787037</v>
      </c>
      <c r="X26" s="174"/>
      <c r="Y26" t="s">
        <v>320</v>
      </c>
      <c r="Z26" s="200" t="b">
        <v>0</v>
      </c>
      <c r="AA26" s="17"/>
      <c r="AB26" s="17" t="s">
        <v>45</v>
      </c>
      <c r="AC26" s="17" t="s">
        <v>332</v>
      </c>
      <c r="AD26" t="s">
        <v>486</v>
      </c>
      <c r="AE26" t="e">
        <v>#N/A</v>
      </c>
      <c r="AF26" t="s">
        <v>255</v>
      </c>
      <c r="AG26" t="s">
        <v>255</v>
      </c>
      <c r="AI26" t="s">
        <v>312</v>
      </c>
      <c r="AJ26" s="17"/>
      <c r="AL26">
        <v>0</v>
      </c>
      <c r="AM26">
        <v>0</v>
      </c>
      <c r="AN26">
        <v>0</v>
      </c>
      <c r="AO26">
        <v>0</v>
      </c>
      <c r="AQ26">
        <v>0</v>
      </c>
      <c r="AR26">
        <v>0</v>
      </c>
      <c r="AS26">
        <v>0</v>
      </c>
      <c r="AT26">
        <v>0</v>
      </c>
      <c r="AV26">
        <v>0</v>
      </c>
      <c r="AW26">
        <v>0</v>
      </c>
      <c r="AX26">
        <v>0</v>
      </c>
      <c r="AY26">
        <v>0</v>
      </c>
      <c r="AZ26" s="17"/>
      <c r="BB26">
        <v>0</v>
      </c>
      <c r="BC26">
        <v>0</v>
      </c>
      <c r="BD26">
        <v>0</v>
      </c>
      <c r="BE26">
        <v>0</v>
      </c>
      <c r="BG26">
        <v>0</v>
      </c>
      <c r="BH26">
        <v>0</v>
      </c>
      <c r="BI26">
        <v>0</v>
      </c>
      <c r="BJ26">
        <v>0</v>
      </c>
      <c r="BL26">
        <v>0</v>
      </c>
      <c r="BM26">
        <v>0</v>
      </c>
      <c r="BN26">
        <v>0</v>
      </c>
      <c r="BO26">
        <v>0</v>
      </c>
      <c r="BQ26">
        <v>0</v>
      </c>
      <c r="BR26">
        <v>0</v>
      </c>
      <c r="BS26">
        <v>0</v>
      </c>
      <c r="BT26">
        <v>0</v>
      </c>
      <c r="BV26">
        <v>0</v>
      </c>
      <c r="BW26">
        <v>0</v>
      </c>
      <c r="BX26">
        <v>0</v>
      </c>
      <c r="BY26">
        <v>0</v>
      </c>
      <c r="BZ26" s="17"/>
      <c r="CB26">
        <v>6</v>
      </c>
      <c r="CD26" s="17"/>
      <c r="CE26" s="194">
        <v>10</v>
      </c>
      <c r="CG26" s="194"/>
      <c r="CJ26" s="17"/>
      <c r="CK26" s="17"/>
      <c r="CL26" s="17"/>
      <c r="CM26" s="17"/>
      <c r="CO26" s="17"/>
      <c r="CS26"/>
      <c r="CV26" t="s">
        <v>255</v>
      </c>
      <c r="CX26">
        <v>0</v>
      </c>
      <c r="CY26">
        <v>0</v>
      </c>
      <c r="CZ26">
        <v>0</v>
      </c>
      <c r="DA26">
        <v>0</v>
      </c>
      <c r="DG26">
        <v>0</v>
      </c>
      <c r="DH26">
        <v>0</v>
      </c>
      <c r="DI26">
        <v>0</v>
      </c>
      <c r="DJ26">
        <v>0</v>
      </c>
      <c r="DL26"/>
      <c r="DN26" t="s">
        <v>255</v>
      </c>
      <c r="DP26">
        <v>0</v>
      </c>
      <c r="DQ26">
        <v>0</v>
      </c>
      <c r="DR26">
        <v>0</v>
      </c>
      <c r="DS26">
        <v>0</v>
      </c>
      <c r="DX26">
        <v>0</v>
      </c>
      <c r="DY26">
        <v>0</v>
      </c>
      <c r="DZ26">
        <v>0</v>
      </c>
      <c r="EA26">
        <v>0</v>
      </c>
    </row>
    <row r="27" spans="1:132" hidden="1" x14ac:dyDescent="0.35">
      <c r="A27" t="s">
        <v>154</v>
      </c>
      <c r="B27" t="s">
        <v>346</v>
      </c>
      <c r="C27">
        <v>1</v>
      </c>
      <c r="D27">
        <v>1</v>
      </c>
      <c r="E27">
        <v>0</v>
      </c>
      <c r="F27">
        <v>0</v>
      </c>
      <c r="G27">
        <v>0</v>
      </c>
      <c r="H27" t="s">
        <v>154</v>
      </c>
      <c r="I27" t="s">
        <v>300</v>
      </c>
      <c r="J27" t="s">
        <v>173</v>
      </c>
      <c r="K27" t="s">
        <v>318</v>
      </c>
      <c r="L27" t="s">
        <v>56</v>
      </c>
      <c r="M27" t="s">
        <v>114</v>
      </c>
      <c r="N27" t="s">
        <v>99</v>
      </c>
      <c r="O27" t="s">
        <v>150</v>
      </c>
      <c r="P27" t="s">
        <v>174</v>
      </c>
      <c r="Q27" t="s">
        <v>268</v>
      </c>
      <c r="R27" t="s">
        <v>51</v>
      </c>
      <c r="S27" t="s">
        <v>51</v>
      </c>
      <c r="T27">
        <v>5.26</v>
      </c>
      <c r="U27" t="s">
        <v>175</v>
      </c>
      <c r="V27" t="s">
        <v>176</v>
      </c>
      <c r="W27" s="174">
        <v>41353.419548611098</v>
      </c>
      <c r="X27" s="174">
        <v>45697.933969907397</v>
      </c>
      <c r="Y27" t="s">
        <v>320</v>
      </c>
      <c r="Z27" s="200" t="b">
        <v>0</v>
      </c>
      <c r="AA27" s="17"/>
      <c r="AB27" s="17" t="s">
        <v>45</v>
      </c>
      <c r="AC27" s="17" t="s">
        <v>332</v>
      </c>
      <c r="AD27" t="s">
        <v>486</v>
      </c>
      <c r="AE27" t="e">
        <v>#N/A</v>
      </c>
      <c r="AF27" t="s">
        <v>255</v>
      </c>
      <c r="AG27" t="s">
        <v>255</v>
      </c>
      <c r="AI27" t="s">
        <v>312</v>
      </c>
      <c r="AJ27" s="17"/>
      <c r="AL27">
        <v>0</v>
      </c>
      <c r="AM27">
        <v>0</v>
      </c>
      <c r="AN27">
        <v>0</v>
      </c>
      <c r="AO27">
        <v>0</v>
      </c>
      <c r="AQ27">
        <v>0</v>
      </c>
      <c r="AR27">
        <v>0</v>
      </c>
      <c r="AS27">
        <v>0</v>
      </c>
      <c r="AT27">
        <v>0</v>
      </c>
      <c r="AV27">
        <v>0</v>
      </c>
      <c r="AW27">
        <v>0</v>
      </c>
      <c r="AX27">
        <v>0</v>
      </c>
      <c r="AY27">
        <v>0</v>
      </c>
      <c r="AZ27" s="17"/>
      <c r="BB27">
        <v>0</v>
      </c>
      <c r="BC27">
        <v>0</v>
      </c>
      <c r="BD27">
        <v>0</v>
      </c>
      <c r="BE27">
        <v>0</v>
      </c>
      <c r="BG27">
        <v>0</v>
      </c>
      <c r="BH27">
        <v>0</v>
      </c>
      <c r="BI27">
        <v>0</v>
      </c>
      <c r="BJ27">
        <v>0</v>
      </c>
      <c r="BL27">
        <v>0</v>
      </c>
      <c r="BM27">
        <v>0</v>
      </c>
      <c r="BN27">
        <v>0</v>
      </c>
      <c r="BO27">
        <v>0</v>
      </c>
      <c r="BQ27">
        <v>0</v>
      </c>
      <c r="BR27">
        <v>0</v>
      </c>
      <c r="BS27">
        <v>0</v>
      </c>
      <c r="BT27">
        <v>0</v>
      </c>
      <c r="BV27">
        <v>0</v>
      </c>
      <c r="BW27">
        <v>0</v>
      </c>
      <c r="BX27">
        <v>0</v>
      </c>
      <c r="BY27">
        <v>0</v>
      </c>
      <c r="BZ27" s="17"/>
      <c r="CB27">
        <v>6</v>
      </c>
      <c r="CD27" s="17"/>
      <c r="CE27" s="194">
        <v>10</v>
      </c>
      <c r="CG27" s="194"/>
      <c r="CJ27" s="17"/>
      <c r="CK27" s="17"/>
      <c r="CL27" s="17"/>
      <c r="CM27" s="17"/>
      <c r="CO27" s="17"/>
      <c r="CS27"/>
      <c r="CV27" t="s">
        <v>255</v>
      </c>
      <c r="CX27">
        <v>0</v>
      </c>
      <c r="CY27">
        <v>0</v>
      </c>
      <c r="CZ27">
        <v>0</v>
      </c>
      <c r="DA27">
        <v>0</v>
      </c>
      <c r="DG27">
        <v>0</v>
      </c>
      <c r="DH27">
        <v>0</v>
      </c>
      <c r="DI27">
        <v>0</v>
      </c>
      <c r="DJ27">
        <v>0</v>
      </c>
      <c r="DL27"/>
      <c r="DN27" t="s">
        <v>255</v>
      </c>
      <c r="DP27">
        <v>0</v>
      </c>
      <c r="DQ27">
        <v>0</v>
      </c>
      <c r="DR27">
        <v>0</v>
      </c>
      <c r="DS27">
        <v>0</v>
      </c>
      <c r="DX27">
        <v>0</v>
      </c>
      <c r="DY27">
        <v>0</v>
      </c>
      <c r="DZ27">
        <v>0</v>
      </c>
      <c r="EA27">
        <v>0</v>
      </c>
    </row>
    <row r="28" spans="1:132" hidden="1" x14ac:dyDescent="0.35">
      <c r="A28" t="s">
        <v>17</v>
      </c>
      <c r="C28">
        <v>0</v>
      </c>
      <c r="D28">
        <v>1</v>
      </c>
      <c r="E28">
        <v>0</v>
      </c>
      <c r="F28">
        <v>0</v>
      </c>
      <c r="G28">
        <v>0</v>
      </c>
      <c r="H28" t="s">
        <v>17</v>
      </c>
      <c r="I28" t="s">
        <v>283</v>
      </c>
      <c r="J28" s="17" t="s">
        <v>241</v>
      </c>
      <c r="K28" s="17" t="s">
        <v>59</v>
      </c>
      <c r="L28" t="s">
        <v>53</v>
      </c>
      <c r="M28" t="s">
        <v>114</v>
      </c>
      <c r="N28" t="s">
        <v>99</v>
      </c>
      <c r="O28" t="s">
        <v>150</v>
      </c>
      <c r="P28" s="17" t="s">
        <v>59</v>
      </c>
      <c r="Q28" s="17" t="s">
        <v>413</v>
      </c>
      <c r="R28"/>
      <c r="S28"/>
      <c r="T28"/>
      <c r="U28"/>
      <c r="V28"/>
      <c r="W28" s="174"/>
      <c r="X28" s="174"/>
      <c r="Y28"/>
      <c r="Z28" s="200" t="b">
        <v>0</v>
      </c>
      <c r="AA28" s="17"/>
      <c r="AB28" s="17" t="s">
        <v>45</v>
      </c>
      <c r="AC28" s="17" t="s">
        <v>332</v>
      </c>
      <c r="AD28" t="s">
        <v>487</v>
      </c>
      <c r="AE28" t="e">
        <v>#N/A</v>
      </c>
      <c r="AF28" t="s">
        <v>256</v>
      </c>
      <c r="AG28" t="s">
        <v>256</v>
      </c>
      <c r="AI28" t="s">
        <v>313</v>
      </c>
      <c r="AJ28" s="17"/>
      <c r="AK28">
        <v>1</v>
      </c>
      <c r="AL28">
        <v>0</v>
      </c>
      <c r="AM28">
        <v>0</v>
      </c>
      <c r="AN28">
        <v>0</v>
      </c>
      <c r="AO28">
        <v>1</v>
      </c>
      <c r="AQ28">
        <v>0</v>
      </c>
      <c r="AR28">
        <v>0</v>
      </c>
      <c r="AS28">
        <v>0</v>
      </c>
      <c r="AT28">
        <v>0</v>
      </c>
      <c r="AV28">
        <v>0</v>
      </c>
      <c r="AW28">
        <v>0</v>
      </c>
      <c r="AX28">
        <v>0</v>
      </c>
      <c r="AY28">
        <v>0</v>
      </c>
      <c r="AZ28" s="17"/>
      <c r="BB28">
        <v>0</v>
      </c>
      <c r="BC28">
        <v>0</v>
      </c>
      <c r="BD28">
        <v>0</v>
      </c>
      <c r="BE28">
        <v>0</v>
      </c>
      <c r="BG28">
        <v>0</v>
      </c>
      <c r="BH28">
        <v>0</v>
      </c>
      <c r="BI28">
        <v>0</v>
      </c>
      <c r="BJ28">
        <v>0</v>
      </c>
      <c r="BL28">
        <v>0</v>
      </c>
      <c r="BM28">
        <v>0</v>
      </c>
      <c r="BN28">
        <v>0</v>
      </c>
      <c r="BO28">
        <v>0</v>
      </c>
      <c r="BQ28">
        <v>0</v>
      </c>
      <c r="BR28">
        <v>0</v>
      </c>
      <c r="BS28">
        <v>0</v>
      </c>
      <c r="BT28">
        <v>0</v>
      </c>
      <c r="BV28">
        <v>0</v>
      </c>
      <c r="BW28">
        <v>0</v>
      </c>
      <c r="BX28">
        <v>0</v>
      </c>
      <c r="BY28">
        <v>0</v>
      </c>
      <c r="BZ28" s="17"/>
      <c r="CB28">
        <v>6</v>
      </c>
      <c r="CD28" s="17"/>
      <c r="CE28" s="194">
        <v>10</v>
      </c>
      <c r="CG28" s="194"/>
      <c r="CJ28" s="17" t="s">
        <v>512</v>
      </c>
      <c r="CK28" s="17"/>
      <c r="CL28" s="17"/>
      <c r="CM28" s="17"/>
      <c r="CO28" s="17"/>
      <c r="CS28"/>
      <c r="CV28" t="s">
        <v>256</v>
      </c>
      <c r="CX28">
        <v>0</v>
      </c>
      <c r="CY28">
        <v>0</v>
      </c>
      <c r="CZ28">
        <v>0</v>
      </c>
      <c r="DA28">
        <v>0</v>
      </c>
      <c r="DG28">
        <v>0</v>
      </c>
      <c r="DH28">
        <v>0</v>
      </c>
      <c r="DI28">
        <v>0</v>
      </c>
      <c r="DJ28">
        <v>0</v>
      </c>
      <c r="DL28"/>
      <c r="DN28" t="s">
        <v>256</v>
      </c>
      <c r="DP28">
        <v>0</v>
      </c>
      <c r="DQ28">
        <v>0</v>
      </c>
      <c r="DR28">
        <v>0</v>
      </c>
      <c r="DS28">
        <v>0</v>
      </c>
      <c r="DX28">
        <v>0</v>
      </c>
      <c r="DY28">
        <v>0</v>
      </c>
      <c r="DZ28">
        <v>0</v>
      </c>
      <c r="EA28">
        <v>0</v>
      </c>
    </row>
    <row r="29" spans="1:132" hidden="1" x14ac:dyDescent="0.35">
      <c r="A29" t="s">
        <v>89</v>
      </c>
      <c r="B29" t="s">
        <v>161</v>
      </c>
      <c r="C29">
        <v>1</v>
      </c>
      <c r="D29">
        <v>1</v>
      </c>
      <c r="E29">
        <v>0</v>
      </c>
      <c r="F29">
        <v>0</v>
      </c>
      <c r="G29">
        <v>0</v>
      </c>
      <c r="H29" t="s">
        <v>89</v>
      </c>
      <c r="I29" t="s">
        <v>301</v>
      </c>
      <c r="J29" t="s">
        <v>90</v>
      </c>
      <c r="K29" t="s">
        <v>59</v>
      </c>
      <c r="L29" t="s">
        <v>56</v>
      </c>
      <c r="M29" t="s">
        <v>114</v>
      </c>
      <c r="N29" t="s">
        <v>99</v>
      </c>
      <c r="O29" t="s">
        <v>150</v>
      </c>
      <c r="P29" t="s">
        <v>91</v>
      </c>
      <c r="Q29" t="s">
        <v>269</v>
      </c>
      <c r="R29" t="s">
        <v>51</v>
      </c>
      <c r="S29" t="s">
        <v>51</v>
      </c>
      <c r="T29">
        <v>0</v>
      </c>
      <c r="U29" t="s">
        <v>92</v>
      </c>
      <c r="V29" t="s">
        <v>93</v>
      </c>
      <c r="W29" s="174">
        <v>44694.419918981497</v>
      </c>
      <c r="X29" s="174"/>
      <c r="Y29" t="s">
        <v>323</v>
      </c>
      <c r="Z29" s="200" t="b">
        <v>0</v>
      </c>
      <c r="AA29" s="17"/>
      <c r="AB29" s="17" t="s">
        <v>45</v>
      </c>
      <c r="AC29" s="17" t="s">
        <v>332</v>
      </c>
      <c r="AD29" t="s">
        <v>486</v>
      </c>
      <c r="AE29" t="e">
        <v>#N/A</v>
      </c>
      <c r="AF29" t="s">
        <v>255</v>
      </c>
      <c r="AG29" t="s">
        <v>255</v>
      </c>
      <c r="AI29" t="s">
        <v>312</v>
      </c>
      <c r="AJ29" s="17"/>
      <c r="AL29">
        <v>0</v>
      </c>
      <c r="AM29">
        <v>0</v>
      </c>
      <c r="AN29">
        <v>0</v>
      </c>
      <c r="AO29">
        <v>0</v>
      </c>
      <c r="AQ29">
        <v>0</v>
      </c>
      <c r="AR29">
        <v>0</v>
      </c>
      <c r="AS29">
        <v>0</v>
      </c>
      <c r="AT29">
        <v>0</v>
      </c>
      <c r="AV29">
        <v>0</v>
      </c>
      <c r="AW29">
        <v>0</v>
      </c>
      <c r="AX29">
        <v>0</v>
      </c>
      <c r="AY29">
        <v>0</v>
      </c>
      <c r="AZ29" s="17"/>
      <c r="BB29">
        <v>0</v>
      </c>
      <c r="BC29">
        <v>0</v>
      </c>
      <c r="BD29">
        <v>0</v>
      </c>
      <c r="BE29">
        <v>0</v>
      </c>
      <c r="BG29">
        <v>0</v>
      </c>
      <c r="BH29">
        <v>0</v>
      </c>
      <c r="BI29">
        <v>0</v>
      </c>
      <c r="BJ29">
        <v>0</v>
      </c>
      <c r="BL29">
        <v>0</v>
      </c>
      <c r="BM29">
        <v>0</v>
      </c>
      <c r="BN29">
        <v>0</v>
      </c>
      <c r="BO29">
        <v>0</v>
      </c>
      <c r="BQ29">
        <v>0</v>
      </c>
      <c r="BR29">
        <v>0</v>
      </c>
      <c r="BS29">
        <v>0</v>
      </c>
      <c r="BT29">
        <v>0</v>
      </c>
      <c r="BV29">
        <v>0</v>
      </c>
      <c r="BW29">
        <v>0</v>
      </c>
      <c r="BX29">
        <v>0</v>
      </c>
      <c r="BY29">
        <v>0</v>
      </c>
      <c r="BZ29" s="17"/>
      <c r="CB29">
        <v>6</v>
      </c>
      <c r="CD29" s="17"/>
      <c r="CE29" s="194">
        <v>10</v>
      </c>
      <c r="CG29" s="194"/>
      <c r="CJ29" s="17"/>
      <c r="CK29" s="17"/>
      <c r="CL29" s="17"/>
      <c r="CM29" s="17"/>
      <c r="CO29" s="17"/>
      <c r="CS29"/>
      <c r="CV29" t="s">
        <v>255</v>
      </c>
      <c r="CX29">
        <v>0</v>
      </c>
      <c r="CY29">
        <v>0</v>
      </c>
      <c r="CZ29">
        <v>0</v>
      </c>
      <c r="DA29">
        <v>0</v>
      </c>
      <c r="DG29">
        <v>0</v>
      </c>
      <c r="DH29">
        <v>0</v>
      </c>
      <c r="DI29">
        <v>0</v>
      </c>
      <c r="DJ29">
        <v>0</v>
      </c>
      <c r="DL29"/>
      <c r="DN29" t="s">
        <v>255</v>
      </c>
      <c r="DP29">
        <v>0</v>
      </c>
      <c r="DQ29">
        <v>0</v>
      </c>
      <c r="DR29">
        <v>0</v>
      </c>
      <c r="DS29">
        <v>0</v>
      </c>
      <c r="DX29">
        <v>0</v>
      </c>
      <c r="DY29">
        <v>0</v>
      </c>
      <c r="DZ29">
        <v>0</v>
      </c>
      <c r="EA29">
        <v>0</v>
      </c>
    </row>
    <row r="30" spans="1:132" hidden="1" x14ac:dyDescent="0.35">
      <c r="A30" t="s">
        <v>166</v>
      </c>
      <c r="B30" t="s">
        <v>347</v>
      </c>
      <c r="C30">
        <v>1</v>
      </c>
      <c r="D30">
        <v>1</v>
      </c>
      <c r="E30">
        <v>0</v>
      </c>
      <c r="F30">
        <v>0</v>
      </c>
      <c r="G30">
        <v>0</v>
      </c>
      <c r="H30" t="s">
        <v>166</v>
      </c>
      <c r="I30" t="s">
        <v>302</v>
      </c>
      <c r="J30" t="s">
        <v>193</v>
      </c>
      <c r="K30" t="s">
        <v>318</v>
      </c>
      <c r="L30" t="s">
        <v>56</v>
      </c>
      <c r="M30" t="s">
        <v>114</v>
      </c>
      <c r="N30" t="s">
        <v>99</v>
      </c>
      <c r="O30" t="s">
        <v>150</v>
      </c>
      <c r="P30" t="s">
        <v>194</v>
      </c>
      <c r="Q30" t="s">
        <v>270</v>
      </c>
      <c r="R30" t="s">
        <v>51</v>
      </c>
      <c r="S30" t="s">
        <v>51</v>
      </c>
      <c r="T30">
        <v>0</v>
      </c>
      <c r="U30" t="s">
        <v>195</v>
      </c>
      <c r="V30" t="s">
        <v>196</v>
      </c>
      <c r="W30" s="174">
        <v>44188.5014814815</v>
      </c>
      <c r="X30" s="174"/>
      <c r="Y30" t="s">
        <v>320</v>
      </c>
      <c r="Z30" s="200" t="b">
        <v>0</v>
      </c>
      <c r="AA30" s="17"/>
      <c r="AB30" s="17" t="s">
        <v>45</v>
      </c>
      <c r="AC30" s="17" t="s">
        <v>332</v>
      </c>
      <c r="AD30" t="s">
        <v>486</v>
      </c>
      <c r="AE30" t="e">
        <v>#N/A</v>
      </c>
      <c r="AF30" t="s">
        <v>255</v>
      </c>
      <c r="AG30" t="s">
        <v>255</v>
      </c>
      <c r="AI30" t="s">
        <v>312</v>
      </c>
      <c r="AJ30" s="17"/>
      <c r="AL30">
        <v>0</v>
      </c>
      <c r="AM30">
        <v>0</v>
      </c>
      <c r="AN30">
        <v>0</v>
      </c>
      <c r="AO30">
        <v>0</v>
      </c>
      <c r="AQ30">
        <v>0</v>
      </c>
      <c r="AR30">
        <v>0</v>
      </c>
      <c r="AS30">
        <v>0</v>
      </c>
      <c r="AT30">
        <v>0</v>
      </c>
      <c r="AV30">
        <v>0</v>
      </c>
      <c r="AW30">
        <v>0</v>
      </c>
      <c r="AX30">
        <v>0</v>
      </c>
      <c r="AY30">
        <v>0</v>
      </c>
      <c r="AZ30" s="17"/>
      <c r="BB30">
        <v>0</v>
      </c>
      <c r="BC30">
        <v>0</v>
      </c>
      <c r="BD30">
        <v>0</v>
      </c>
      <c r="BE30">
        <v>0</v>
      </c>
      <c r="BG30">
        <v>0</v>
      </c>
      <c r="BH30">
        <v>0</v>
      </c>
      <c r="BI30">
        <v>0</v>
      </c>
      <c r="BJ30">
        <v>0</v>
      </c>
      <c r="BL30">
        <v>0</v>
      </c>
      <c r="BM30">
        <v>0</v>
      </c>
      <c r="BN30">
        <v>0</v>
      </c>
      <c r="BO30">
        <v>0</v>
      </c>
      <c r="BQ30">
        <v>0</v>
      </c>
      <c r="BR30">
        <v>0</v>
      </c>
      <c r="BS30">
        <v>0</v>
      </c>
      <c r="BT30">
        <v>0</v>
      </c>
      <c r="BV30">
        <v>0</v>
      </c>
      <c r="BW30">
        <v>0</v>
      </c>
      <c r="BX30">
        <v>0</v>
      </c>
      <c r="BY30">
        <v>0</v>
      </c>
      <c r="BZ30" s="17"/>
      <c r="CB30">
        <v>6</v>
      </c>
      <c r="CD30" s="17"/>
      <c r="CE30" s="194">
        <v>10</v>
      </c>
      <c r="CG30" s="194"/>
      <c r="CJ30" s="17"/>
      <c r="CK30" s="17"/>
      <c r="CL30" s="17"/>
      <c r="CM30" s="17"/>
      <c r="CO30" s="17"/>
      <c r="CS30"/>
      <c r="CV30" t="s">
        <v>255</v>
      </c>
      <c r="CX30">
        <v>0</v>
      </c>
      <c r="CY30">
        <v>0</v>
      </c>
      <c r="CZ30">
        <v>0</v>
      </c>
      <c r="DA30">
        <v>0</v>
      </c>
      <c r="DG30">
        <v>0</v>
      </c>
      <c r="DH30">
        <v>0</v>
      </c>
      <c r="DI30">
        <v>0</v>
      </c>
      <c r="DJ30">
        <v>0</v>
      </c>
      <c r="DL30"/>
      <c r="DN30" t="s">
        <v>255</v>
      </c>
      <c r="DP30">
        <v>0</v>
      </c>
      <c r="DQ30">
        <v>0</v>
      </c>
      <c r="DR30">
        <v>0</v>
      </c>
      <c r="DS30">
        <v>0</v>
      </c>
      <c r="DX30">
        <v>0</v>
      </c>
      <c r="DY30">
        <v>0</v>
      </c>
      <c r="DZ30">
        <v>0</v>
      </c>
      <c r="EA30">
        <v>0</v>
      </c>
    </row>
    <row r="31" spans="1:132" hidden="1" x14ac:dyDescent="0.35">
      <c r="A31" t="s">
        <v>362</v>
      </c>
      <c r="C31">
        <v>0</v>
      </c>
      <c r="D31">
        <v>1</v>
      </c>
      <c r="E31">
        <v>0</v>
      </c>
      <c r="F31">
        <v>0</v>
      </c>
      <c r="G31">
        <v>0</v>
      </c>
      <c r="H31" t="s">
        <v>362</v>
      </c>
      <c r="I31" t="s">
        <v>363</v>
      </c>
      <c r="J31" s="17" t="s">
        <v>364</v>
      </c>
      <c r="K31" s="17" t="s">
        <v>59</v>
      </c>
      <c r="L31" t="s">
        <v>53</v>
      </c>
      <c r="M31" t="s">
        <v>114</v>
      </c>
      <c r="N31" t="s">
        <v>99</v>
      </c>
      <c r="O31" t="s">
        <v>150</v>
      </c>
      <c r="P31" s="17" t="s">
        <v>414</v>
      </c>
      <c r="Q31" s="17" t="s">
        <v>415</v>
      </c>
      <c r="R31"/>
      <c r="S31"/>
      <c r="T31"/>
      <c r="U31"/>
      <c r="V31"/>
      <c r="W31" s="174"/>
      <c r="X31" s="174"/>
      <c r="Y31"/>
      <c r="Z31" s="200" t="b">
        <v>0</v>
      </c>
      <c r="AA31" s="17"/>
      <c r="AB31" s="17" t="s">
        <v>45</v>
      </c>
      <c r="AC31" s="17" t="s">
        <v>332</v>
      </c>
      <c r="AD31" t="s">
        <v>487</v>
      </c>
      <c r="AE31" t="e">
        <v>#N/A</v>
      </c>
      <c r="AF31" t="s">
        <v>256</v>
      </c>
      <c r="AG31" t="s">
        <v>256</v>
      </c>
      <c r="AI31" t="s">
        <v>313</v>
      </c>
      <c r="AJ31" s="17"/>
      <c r="AK31">
        <v>1</v>
      </c>
      <c r="AL31">
        <v>0</v>
      </c>
      <c r="AM31">
        <v>0</v>
      </c>
      <c r="AN31">
        <v>0</v>
      </c>
      <c r="AO31">
        <v>1</v>
      </c>
      <c r="AQ31">
        <v>0</v>
      </c>
      <c r="AR31">
        <v>0</v>
      </c>
      <c r="AS31">
        <v>0</v>
      </c>
      <c r="AT31">
        <v>0</v>
      </c>
      <c r="AV31">
        <v>0</v>
      </c>
      <c r="AW31">
        <v>0</v>
      </c>
      <c r="AX31">
        <v>0</v>
      </c>
      <c r="AY31">
        <v>0</v>
      </c>
      <c r="AZ31" s="17"/>
      <c r="BB31">
        <v>0</v>
      </c>
      <c r="BC31">
        <v>0</v>
      </c>
      <c r="BD31">
        <v>0</v>
      </c>
      <c r="BE31">
        <v>0</v>
      </c>
      <c r="BG31">
        <v>0</v>
      </c>
      <c r="BH31">
        <v>0</v>
      </c>
      <c r="BI31">
        <v>0</v>
      </c>
      <c r="BJ31">
        <v>0</v>
      </c>
      <c r="BL31">
        <v>0</v>
      </c>
      <c r="BM31">
        <v>0</v>
      </c>
      <c r="BN31">
        <v>0</v>
      </c>
      <c r="BO31">
        <v>0</v>
      </c>
      <c r="BQ31">
        <v>0</v>
      </c>
      <c r="BR31">
        <v>0</v>
      </c>
      <c r="BS31">
        <v>0</v>
      </c>
      <c r="BT31">
        <v>0</v>
      </c>
      <c r="BV31">
        <v>0</v>
      </c>
      <c r="BW31">
        <v>0</v>
      </c>
      <c r="BX31">
        <v>0</v>
      </c>
      <c r="BY31">
        <v>0</v>
      </c>
      <c r="BZ31" s="17"/>
      <c r="CB31">
        <v>6</v>
      </c>
      <c r="CD31" s="17"/>
      <c r="CE31" s="194">
        <v>10</v>
      </c>
      <c r="CG31" s="194"/>
      <c r="CJ31" s="17" t="s">
        <v>512</v>
      </c>
      <c r="CK31" s="17"/>
      <c r="CL31" s="17"/>
      <c r="CM31" s="17"/>
      <c r="CO31" s="17"/>
      <c r="CS31"/>
      <c r="CV31" t="s">
        <v>256</v>
      </c>
      <c r="CX31">
        <v>0</v>
      </c>
      <c r="CY31">
        <v>0</v>
      </c>
      <c r="CZ31">
        <v>0</v>
      </c>
      <c r="DA31">
        <v>0</v>
      </c>
      <c r="DG31">
        <v>0</v>
      </c>
      <c r="DH31">
        <v>0</v>
      </c>
      <c r="DI31">
        <v>0</v>
      </c>
      <c r="DJ31">
        <v>0</v>
      </c>
      <c r="DL31"/>
      <c r="DN31" t="s">
        <v>256</v>
      </c>
      <c r="DP31">
        <v>0</v>
      </c>
      <c r="DQ31">
        <v>0</v>
      </c>
      <c r="DR31">
        <v>0</v>
      </c>
      <c r="DS31">
        <v>0</v>
      </c>
      <c r="DX31">
        <v>0</v>
      </c>
      <c r="DY31">
        <v>0</v>
      </c>
      <c r="DZ31">
        <v>0</v>
      </c>
      <c r="EA31">
        <v>0</v>
      </c>
    </row>
    <row r="32" spans="1:132" hidden="1" x14ac:dyDescent="0.35">
      <c r="A32" t="s">
        <v>20</v>
      </c>
      <c r="B32" t="s">
        <v>348</v>
      </c>
      <c r="C32">
        <v>1</v>
      </c>
      <c r="D32">
        <v>1</v>
      </c>
      <c r="E32">
        <v>0</v>
      </c>
      <c r="F32">
        <v>0</v>
      </c>
      <c r="G32">
        <v>2</v>
      </c>
      <c r="H32" t="s">
        <v>20</v>
      </c>
      <c r="I32" t="s">
        <v>303</v>
      </c>
      <c r="J32" t="s">
        <v>135</v>
      </c>
      <c r="K32" t="s">
        <v>318</v>
      </c>
      <c r="L32" t="s">
        <v>56</v>
      </c>
      <c r="M32" t="s">
        <v>114</v>
      </c>
      <c r="N32" t="s">
        <v>99</v>
      </c>
      <c r="O32" t="s">
        <v>150</v>
      </c>
      <c r="P32" t="s">
        <v>88</v>
      </c>
      <c r="Q32" t="s">
        <v>271</v>
      </c>
      <c r="R32" t="s">
        <v>58</v>
      </c>
      <c r="S32" t="s">
        <v>58</v>
      </c>
      <c r="T32">
        <v>131.02000000000001</v>
      </c>
      <c r="U32" t="s">
        <v>171</v>
      </c>
      <c r="V32" t="s">
        <v>172</v>
      </c>
      <c r="W32" s="174">
        <v>39877.041666666701</v>
      </c>
      <c r="X32" s="174"/>
      <c r="Y32" t="s">
        <v>321</v>
      </c>
      <c r="Z32" s="200" t="b">
        <v>0</v>
      </c>
      <c r="AA32" s="17"/>
      <c r="AB32" s="17" t="s">
        <v>45</v>
      </c>
      <c r="AC32" s="17" t="s">
        <v>332</v>
      </c>
      <c r="AD32" t="s">
        <v>486</v>
      </c>
      <c r="AE32" t="e">
        <v>#N/A</v>
      </c>
      <c r="AF32" t="s">
        <v>253</v>
      </c>
      <c r="AG32" t="s">
        <v>253</v>
      </c>
      <c r="AI32" t="s">
        <v>312</v>
      </c>
      <c r="AJ32" s="17"/>
      <c r="AK32">
        <v>6</v>
      </c>
      <c r="AL32">
        <v>6</v>
      </c>
      <c r="AM32">
        <v>0</v>
      </c>
      <c r="AN32">
        <v>0</v>
      </c>
      <c r="AO32">
        <v>0</v>
      </c>
      <c r="AP32">
        <v>1</v>
      </c>
      <c r="AQ32">
        <v>1</v>
      </c>
      <c r="AR32">
        <v>0</v>
      </c>
      <c r="AS32">
        <v>0</v>
      </c>
      <c r="AT32">
        <v>0</v>
      </c>
      <c r="AU32">
        <v>2</v>
      </c>
      <c r="AV32">
        <v>2</v>
      </c>
      <c r="AW32">
        <v>0</v>
      </c>
      <c r="AX32">
        <v>0</v>
      </c>
      <c r="AY32">
        <v>0</v>
      </c>
      <c r="AZ32" s="17"/>
      <c r="BB32">
        <v>0</v>
      </c>
      <c r="BC32">
        <v>0</v>
      </c>
      <c r="BD32">
        <v>0</v>
      </c>
      <c r="BE32">
        <v>0</v>
      </c>
      <c r="BG32">
        <v>0</v>
      </c>
      <c r="BH32">
        <v>0</v>
      </c>
      <c r="BI32">
        <v>0</v>
      </c>
      <c r="BJ32">
        <v>0</v>
      </c>
      <c r="BL32">
        <v>0</v>
      </c>
      <c r="BM32">
        <v>0</v>
      </c>
      <c r="BN32">
        <v>0</v>
      </c>
      <c r="BO32">
        <v>0</v>
      </c>
      <c r="BP32">
        <v>2</v>
      </c>
      <c r="BQ32">
        <v>2</v>
      </c>
      <c r="BR32">
        <v>0</v>
      </c>
      <c r="BS32">
        <v>0</v>
      </c>
      <c r="BT32">
        <v>0</v>
      </c>
      <c r="BV32">
        <v>0</v>
      </c>
      <c r="BW32">
        <v>0</v>
      </c>
      <c r="BX32">
        <v>0</v>
      </c>
      <c r="BY32">
        <v>0</v>
      </c>
      <c r="BZ32" s="17"/>
      <c r="CB32">
        <v>6</v>
      </c>
      <c r="CD32" s="17"/>
      <c r="CE32" s="194">
        <v>10</v>
      </c>
      <c r="CG32" s="194" t="s">
        <v>253</v>
      </c>
      <c r="CH32" t="b">
        <v>1</v>
      </c>
      <c r="CJ32" s="17"/>
      <c r="CK32" s="17"/>
      <c r="CL32" s="17" t="s">
        <v>520</v>
      </c>
      <c r="CM32" s="17"/>
      <c r="CO32" s="17" t="s">
        <v>501</v>
      </c>
      <c r="CS32"/>
      <c r="CV32" t="s">
        <v>255</v>
      </c>
      <c r="CX32">
        <v>0</v>
      </c>
      <c r="CY32">
        <v>0</v>
      </c>
      <c r="CZ32">
        <v>0</v>
      </c>
      <c r="DA32">
        <v>0</v>
      </c>
      <c r="DG32">
        <v>0</v>
      </c>
      <c r="DH32">
        <v>0</v>
      </c>
      <c r="DI32">
        <v>0</v>
      </c>
      <c r="DJ32">
        <v>0</v>
      </c>
      <c r="DL32"/>
      <c r="DN32" t="s">
        <v>255</v>
      </c>
      <c r="DP32">
        <v>0</v>
      </c>
      <c r="DQ32">
        <v>0</v>
      </c>
      <c r="DR32">
        <v>0</v>
      </c>
      <c r="DS32">
        <v>0</v>
      </c>
      <c r="DX32">
        <v>0</v>
      </c>
      <c r="DY32">
        <v>0</v>
      </c>
      <c r="DZ32">
        <v>0</v>
      </c>
      <c r="EA32">
        <v>0</v>
      </c>
    </row>
    <row r="33" spans="1:131" hidden="1" x14ac:dyDescent="0.35">
      <c r="A33" t="s">
        <v>80</v>
      </c>
      <c r="B33" t="s">
        <v>349</v>
      </c>
      <c r="C33">
        <v>1</v>
      </c>
      <c r="D33">
        <v>1</v>
      </c>
      <c r="E33">
        <v>0</v>
      </c>
      <c r="F33">
        <v>0</v>
      </c>
      <c r="G33">
        <v>5</v>
      </c>
      <c r="H33" t="s">
        <v>80</v>
      </c>
      <c r="I33" t="s">
        <v>304</v>
      </c>
      <c r="J33" t="s">
        <v>81</v>
      </c>
      <c r="K33" t="s">
        <v>59</v>
      </c>
      <c r="L33" t="s">
        <v>56</v>
      </c>
      <c r="M33" t="s">
        <v>114</v>
      </c>
      <c r="N33" t="s">
        <v>99</v>
      </c>
      <c r="O33" t="s">
        <v>150</v>
      </c>
      <c r="P33" t="s">
        <v>82</v>
      </c>
      <c r="Q33" t="s">
        <v>272</v>
      </c>
      <c r="R33" t="s">
        <v>58</v>
      </c>
      <c r="S33" t="s">
        <v>58</v>
      </c>
      <c r="T33">
        <v>262.38</v>
      </c>
      <c r="U33">
        <v>0</v>
      </c>
      <c r="V33" t="s">
        <v>83</v>
      </c>
      <c r="W33" s="174">
        <v>44372.762210648201</v>
      </c>
      <c r="X33" s="174"/>
      <c r="Y33" t="s">
        <v>321</v>
      </c>
      <c r="Z33" s="200" t="b">
        <v>0</v>
      </c>
      <c r="AA33" s="17"/>
      <c r="AB33" s="17" t="s">
        <v>45</v>
      </c>
      <c r="AC33" s="17" t="s">
        <v>332</v>
      </c>
      <c r="AD33" t="s">
        <v>486</v>
      </c>
      <c r="AE33" t="e">
        <v>#N/A</v>
      </c>
      <c r="AF33" t="s">
        <v>253</v>
      </c>
      <c r="AG33" t="s">
        <v>253</v>
      </c>
      <c r="AI33" t="s">
        <v>312</v>
      </c>
      <c r="AJ33" s="17"/>
      <c r="AK33">
        <v>11</v>
      </c>
      <c r="AL33">
        <v>11</v>
      </c>
      <c r="AM33">
        <v>0</v>
      </c>
      <c r="AN33">
        <v>0</v>
      </c>
      <c r="AO33">
        <v>0</v>
      </c>
      <c r="AP33">
        <v>4</v>
      </c>
      <c r="AQ33">
        <v>4</v>
      </c>
      <c r="AR33">
        <v>0</v>
      </c>
      <c r="AS33">
        <v>0</v>
      </c>
      <c r="AT33">
        <v>0</v>
      </c>
      <c r="AU33">
        <v>1</v>
      </c>
      <c r="AV33">
        <v>1</v>
      </c>
      <c r="AW33">
        <v>0</v>
      </c>
      <c r="AX33">
        <v>0</v>
      </c>
      <c r="AY33">
        <v>0</v>
      </c>
      <c r="AZ33" s="17"/>
      <c r="BB33">
        <v>0</v>
      </c>
      <c r="BC33">
        <v>0</v>
      </c>
      <c r="BD33">
        <v>0</v>
      </c>
      <c r="BE33">
        <v>0</v>
      </c>
      <c r="BG33">
        <v>0</v>
      </c>
      <c r="BH33">
        <v>0</v>
      </c>
      <c r="BI33">
        <v>0</v>
      </c>
      <c r="BJ33">
        <v>0</v>
      </c>
      <c r="BL33">
        <v>0</v>
      </c>
      <c r="BM33">
        <v>0</v>
      </c>
      <c r="BN33">
        <v>0</v>
      </c>
      <c r="BO33">
        <v>0</v>
      </c>
      <c r="BP33">
        <v>1</v>
      </c>
      <c r="BQ33">
        <v>1</v>
      </c>
      <c r="BR33">
        <v>0</v>
      </c>
      <c r="BS33">
        <v>0</v>
      </c>
      <c r="BT33">
        <v>0</v>
      </c>
      <c r="BV33">
        <v>0</v>
      </c>
      <c r="BW33">
        <v>0</v>
      </c>
      <c r="BX33">
        <v>0</v>
      </c>
      <c r="BY33">
        <v>0</v>
      </c>
      <c r="BZ33" s="17"/>
      <c r="CB33">
        <v>6</v>
      </c>
      <c r="CD33" s="17"/>
      <c r="CE33" s="194">
        <v>10</v>
      </c>
      <c r="CF33" t="b">
        <v>1</v>
      </c>
      <c r="CG33" s="194" t="s">
        <v>253</v>
      </c>
      <c r="CH33" t="b">
        <v>1</v>
      </c>
      <c r="CJ33" s="17"/>
      <c r="CK33" s="17"/>
      <c r="CL33" s="17" t="s">
        <v>521</v>
      </c>
      <c r="CM33" s="17"/>
      <c r="CO33" s="17"/>
      <c r="CS33"/>
      <c r="CV33" t="s">
        <v>255</v>
      </c>
      <c r="CX33">
        <v>0</v>
      </c>
      <c r="CY33">
        <v>0</v>
      </c>
      <c r="CZ33">
        <v>0</v>
      </c>
      <c r="DA33">
        <v>0</v>
      </c>
      <c r="DG33">
        <v>0</v>
      </c>
      <c r="DH33">
        <v>0</v>
      </c>
      <c r="DI33">
        <v>0</v>
      </c>
      <c r="DJ33">
        <v>0</v>
      </c>
      <c r="DL33"/>
      <c r="DN33" t="s">
        <v>253</v>
      </c>
      <c r="DO33">
        <v>2</v>
      </c>
      <c r="DP33">
        <v>2</v>
      </c>
      <c r="DQ33">
        <v>0</v>
      </c>
      <c r="DR33">
        <v>0</v>
      </c>
      <c r="DS33">
        <v>0</v>
      </c>
      <c r="DX33">
        <v>0</v>
      </c>
      <c r="DY33">
        <v>0</v>
      </c>
      <c r="DZ33">
        <v>0</v>
      </c>
      <c r="EA33">
        <v>0</v>
      </c>
    </row>
    <row r="34" spans="1:131" hidden="1" x14ac:dyDescent="0.35">
      <c r="A34" t="s">
        <v>373</v>
      </c>
      <c r="C34">
        <v>0</v>
      </c>
      <c r="D34">
        <v>1</v>
      </c>
      <c r="E34">
        <v>0</v>
      </c>
      <c r="F34">
        <v>0</v>
      </c>
      <c r="G34">
        <v>0</v>
      </c>
      <c r="H34" t="s">
        <v>373</v>
      </c>
      <c r="I34" t="s">
        <v>374</v>
      </c>
      <c r="J34" s="17" t="s">
        <v>375</v>
      </c>
      <c r="K34" s="17" t="s">
        <v>59</v>
      </c>
      <c r="L34" t="s">
        <v>53</v>
      </c>
      <c r="M34" t="s">
        <v>114</v>
      </c>
      <c r="N34" t="s">
        <v>99</v>
      </c>
      <c r="O34" t="s">
        <v>150</v>
      </c>
      <c r="P34" s="17" t="s">
        <v>59</v>
      </c>
      <c r="Q34" s="17" t="s">
        <v>416</v>
      </c>
      <c r="R34"/>
      <c r="S34"/>
      <c r="T34"/>
      <c r="U34"/>
      <c r="V34"/>
      <c r="W34" s="174"/>
      <c r="X34" s="174"/>
      <c r="Y34"/>
      <c r="Z34" s="200" t="b">
        <v>0</v>
      </c>
      <c r="AA34" s="17"/>
      <c r="AB34" s="17" t="s">
        <v>45</v>
      </c>
      <c r="AC34" s="17" t="s">
        <v>332</v>
      </c>
      <c r="AD34" t="s">
        <v>487</v>
      </c>
      <c r="AE34" t="e">
        <v>#N/A</v>
      </c>
      <c r="AF34" t="s">
        <v>256</v>
      </c>
      <c r="AG34" t="s">
        <v>256</v>
      </c>
      <c r="AI34" t="s">
        <v>313</v>
      </c>
      <c r="AJ34" s="17"/>
      <c r="AK34">
        <v>1</v>
      </c>
      <c r="AL34">
        <v>0</v>
      </c>
      <c r="AM34">
        <v>0</v>
      </c>
      <c r="AN34">
        <v>0</v>
      </c>
      <c r="AO34">
        <v>1</v>
      </c>
      <c r="AQ34">
        <v>0</v>
      </c>
      <c r="AR34">
        <v>0</v>
      </c>
      <c r="AS34">
        <v>0</v>
      </c>
      <c r="AT34">
        <v>0</v>
      </c>
      <c r="AV34">
        <v>0</v>
      </c>
      <c r="AW34">
        <v>0</v>
      </c>
      <c r="AX34">
        <v>0</v>
      </c>
      <c r="AY34">
        <v>0</v>
      </c>
      <c r="AZ34" s="17"/>
      <c r="BB34">
        <v>0</v>
      </c>
      <c r="BC34">
        <v>0</v>
      </c>
      <c r="BD34">
        <v>0</v>
      </c>
      <c r="BE34">
        <v>0</v>
      </c>
      <c r="BG34">
        <v>0</v>
      </c>
      <c r="BH34">
        <v>0</v>
      </c>
      <c r="BI34">
        <v>0</v>
      </c>
      <c r="BJ34">
        <v>0</v>
      </c>
      <c r="BL34">
        <v>0</v>
      </c>
      <c r="BM34">
        <v>0</v>
      </c>
      <c r="BN34">
        <v>0</v>
      </c>
      <c r="BO34">
        <v>0</v>
      </c>
      <c r="BQ34">
        <v>0</v>
      </c>
      <c r="BR34">
        <v>0</v>
      </c>
      <c r="BS34">
        <v>0</v>
      </c>
      <c r="BT34">
        <v>0</v>
      </c>
      <c r="BV34">
        <v>0</v>
      </c>
      <c r="BW34">
        <v>0</v>
      </c>
      <c r="BX34">
        <v>0</v>
      </c>
      <c r="BY34">
        <v>0</v>
      </c>
      <c r="BZ34" s="17"/>
      <c r="CB34">
        <v>6</v>
      </c>
      <c r="CD34" s="17"/>
      <c r="CE34" s="194">
        <v>10</v>
      </c>
      <c r="CG34" s="194"/>
      <c r="CJ34" s="17" t="s">
        <v>512</v>
      </c>
      <c r="CK34" s="17"/>
      <c r="CL34" s="17"/>
      <c r="CM34" s="17"/>
      <c r="CO34" s="17"/>
      <c r="CS34"/>
      <c r="CV34" t="s">
        <v>256</v>
      </c>
      <c r="CX34">
        <v>0</v>
      </c>
      <c r="CY34">
        <v>0</v>
      </c>
      <c r="CZ34">
        <v>0</v>
      </c>
      <c r="DA34">
        <v>0</v>
      </c>
      <c r="DG34">
        <v>0</v>
      </c>
      <c r="DH34">
        <v>0</v>
      </c>
      <c r="DI34">
        <v>0</v>
      </c>
      <c r="DJ34">
        <v>0</v>
      </c>
      <c r="DL34"/>
      <c r="DN34" t="s">
        <v>256</v>
      </c>
      <c r="DP34">
        <v>0</v>
      </c>
      <c r="DQ34">
        <v>0</v>
      </c>
      <c r="DR34">
        <v>0</v>
      </c>
      <c r="DS34">
        <v>0</v>
      </c>
      <c r="DX34">
        <v>0</v>
      </c>
      <c r="DY34">
        <v>0</v>
      </c>
      <c r="DZ34">
        <v>0</v>
      </c>
      <c r="EA34">
        <v>0</v>
      </c>
    </row>
    <row r="35" spans="1:131" hidden="1" x14ac:dyDescent="0.35">
      <c r="A35" t="s">
        <v>10</v>
      </c>
      <c r="C35">
        <v>0</v>
      </c>
      <c r="D35">
        <v>1</v>
      </c>
      <c r="E35">
        <v>0</v>
      </c>
      <c r="F35">
        <v>0</v>
      </c>
      <c r="G35">
        <v>0</v>
      </c>
      <c r="H35" t="s">
        <v>10</v>
      </c>
      <c r="I35" t="s">
        <v>284</v>
      </c>
      <c r="J35" s="17" t="s">
        <v>242</v>
      </c>
      <c r="K35" s="17" t="s">
        <v>59</v>
      </c>
      <c r="L35" t="s">
        <v>53</v>
      </c>
      <c r="M35" t="s">
        <v>114</v>
      </c>
      <c r="N35" t="s">
        <v>99</v>
      </c>
      <c r="O35" t="s">
        <v>150</v>
      </c>
      <c r="P35" s="17" t="s">
        <v>59</v>
      </c>
      <c r="Q35" s="17" t="s">
        <v>417</v>
      </c>
      <c r="R35"/>
      <c r="S35"/>
      <c r="T35"/>
      <c r="U35"/>
      <c r="V35"/>
      <c r="W35" s="174"/>
      <c r="X35" s="174"/>
      <c r="Y35"/>
      <c r="Z35" s="200" t="b">
        <v>0</v>
      </c>
      <c r="AA35" s="17"/>
      <c r="AB35" s="17" t="s">
        <v>45</v>
      </c>
      <c r="AC35" s="17" t="s">
        <v>332</v>
      </c>
      <c r="AD35" t="s">
        <v>487</v>
      </c>
      <c r="AE35" t="e">
        <v>#N/A</v>
      </c>
      <c r="AF35" t="s">
        <v>256</v>
      </c>
      <c r="AG35" t="s">
        <v>256</v>
      </c>
      <c r="AI35" t="s">
        <v>313</v>
      </c>
      <c r="AJ35" s="17"/>
      <c r="AL35">
        <v>0</v>
      </c>
      <c r="AM35">
        <v>0</v>
      </c>
      <c r="AN35">
        <v>0</v>
      </c>
      <c r="AO35">
        <v>0</v>
      </c>
      <c r="AQ35">
        <v>0</v>
      </c>
      <c r="AR35">
        <v>0</v>
      </c>
      <c r="AS35">
        <v>0</v>
      </c>
      <c r="AT35">
        <v>0</v>
      </c>
      <c r="AV35">
        <v>0</v>
      </c>
      <c r="AW35">
        <v>0</v>
      </c>
      <c r="AX35">
        <v>0</v>
      </c>
      <c r="AY35">
        <v>0</v>
      </c>
      <c r="AZ35" s="17"/>
      <c r="BB35">
        <v>0</v>
      </c>
      <c r="BC35">
        <v>0</v>
      </c>
      <c r="BD35">
        <v>0</v>
      </c>
      <c r="BE35">
        <v>0</v>
      </c>
      <c r="BG35">
        <v>0</v>
      </c>
      <c r="BH35">
        <v>0</v>
      </c>
      <c r="BI35">
        <v>0</v>
      </c>
      <c r="BJ35">
        <v>0</v>
      </c>
      <c r="BL35">
        <v>0</v>
      </c>
      <c r="BM35">
        <v>0</v>
      </c>
      <c r="BN35">
        <v>0</v>
      </c>
      <c r="BO35">
        <v>0</v>
      </c>
      <c r="BQ35">
        <v>0</v>
      </c>
      <c r="BR35">
        <v>0</v>
      </c>
      <c r="BS35">
        <v>0</v>
      </c>
      <c r="BT35">
        <v>0</v>
      </c>
      <c r="BV35">
        <v>0</v>
      </c>
      <c r="BW35">
        <v>0</v>
      </c>
      <c r="BX35">
        <v>0</v>
      </c>
      <c r="BY35">
        <v>0</v>
      </c>
      <c r="BZ35" s="17"/>
      <c r="CB35">
        <v>6</v>
      </c>
      <c r="CD35" s="17"/>
      <c r="CE35" s="194">
        <v>10</v>
      </c>
      <c r="CG35" s="194"/>
      <c r="CJ35" s="17"/>
      <c r="CK35" s="17"/>
      <c r="CL35" s="17"/>
      <c r="CM35" s="17"/>
      <c r="CO35" s="17"/>
      <c r="CS35"/>
      <c r="CV35" t="s">
        <v>256</v>
      </c>
      <c r="CX35">
        <v>0</v>
      </c>
      <c r="CY35">
        <v>0</v>
      </c>
      <c r="CZ35">
        <v>0</v>
      </c>
      <c r="DA35">
        <v>0</v>
      </c>
      <c r="DG35">
        <v>0</v>
      </c>
      <c r="DH35">
        <v>0</v>
      </c>
      <c r="DI35">
        <v>0</v>
      </c>
      <c r="DJ35">
        <v>0</v>
      </c>
      <c r="DL35"/>
      <c r="DN35" t="s">
        <v>256</v>
      </c>
      <c r="DP35">
        <v>0</v>
      </c>
      <c r="DQ35">
        <v>0</v>
      </c>
      <c r="DR35">
        <v>0</v>
      </c>
      <c r="DS35">
        <v>0</v>
      </c>
      <c r="DX35">
        <v>0</v>
      </c>
      <c r="DY35">
        <v>0</v>
      </c>
      <c r="DZ35">
        <v>0</v>
      </c>
      <c r="EA35">
        <v>0</v>
      </c>
    </row>
    <row r="36" spans="1:131" hidden="1" x14ac:dyDescent="0.35">
      <c r="A36" t="s">
        <v>14</v>
      </c>
      <c r="C36">
        <v>0</v>
      </c>
      <c r="D36">
        <v>1</v>
      </c>
      <c r="E36">
        <v>0</v>
      </c>
      <c r="F36">
        <v>0</v>
      </c>
      <c r="G36">
        <v>0</v>
      </c>
      <c r="H36" t="s">
        <v>14</v>
      </c>
      <c r="I36" t="s">
        <v>285</v>
      </c>
      <c r="J36" s="17" t="s">
        <v>394</v>
      </c>
      <c r="K36" s="17" t="s">
        <v>59</v>
      </c>
      <c r="L36" t="s">
        <v>53</v>
      </c>
      <c r="M36" t="s">
        <v>114</v>
      </c>
      <c r="N36" t="s">
        <v>99</v>
      </c>
      <c r="O36" t="s">
        <v>150</v>
      </c>
      <c r="P36" s="17" t="s">
        <v>59</v>
      </c>
      <c r="Q36" s="17" t="s">
        <v>413</v>
      </c>
      <c r="R36"/>
      <c r="S36"/>
      <c r="T36"/>
      <c r="U36"/>
      <c r="V36"/>
      <c r="W36" s="174"/>
      <c r="X36" s="174"/>
      <c r="Y36"/>
      <c r="Z36" s="200" t="b">
        <v>0</v>
      </c>
      <c r="AA36" s="17"/>
      <c r="AB36" s="17" t="s">
        <v>45</v>
      </c>
      <c r="AC36" s="17" t="s">
        <v>332</v>
      </c>
      <c r="AD36" t="s">
        <v>487</v>
      </c>
      <c r="AE36" t="e">
        <v>#N/A</v>
      </c>
      <c r="AF36" t="s">
        <v>256</v>
      </c>
      <c r="AG36" t="s">
        <v>256</v>
      </c>
      <c r="AI36" t="s">
        <v>313</v>
      </c>
      <c r="AJ36" s="17"/>
      <c r="AL36">
        <v>0</v>
      </c>
      <c r="AM36">
        <v>0</v>
      </c>
      <c r="AN36">
        <v>0</v>
      </c>
      <c r="AO36">
        <v>0</v>
      </c>
      <c r="AQ36">
        <v>0</v>
      </c>
      <c r="AR36">
        <v>0</v>
      </c>
      <c r="AS36">
        <v>0</v>
      </c>
      <c r="AT36">
        <v>0</v>
      </c>
      <c r="AV36">
        <v>0</v>
      </c>
      <c r="AW36">
        <v>0</v>
      </c>
      <c r="AX36">
        <v>0</v>
      </c>
      <c r="AY36">
        <v>0</v>
      </c>
      <c r="AZ36" s="17"/>
      <c r="BB36">
        <v>0</v>
      </c>
      <c r="BC36">
        <v>0</v>
      </c>
      <c r="BD36">
        <v>0</v>
      </c>
      <c r="BE36">
        <v>0</v>
      </c>
      <c r="BG36">
        <v>0</v>
      </c>
      <c r="BH36">
        <v>0</v>
      </c>
      <c r="BI36">
        <v>0</v>
      </c>
      <c r="BJ36">
        <v>0</v>
      </c>
      <c r="BL36">
        <v>0</v>
      </c>
      <c r="BM36">
        <v>0</v>
      </c>
      <c r="BN36">
        <v>0</v>
      </c>
      <c r="BO36">
        <v>0</v>
      </c>
      <c r="BQ36">
        <v>0</v>
      </c>
      <c r="BR36">
        <v>0</v>
      </c>
      <c r="BS36">
        <v>0</v>
      </c>
      <c r="BT36">
        <v>0</v>
      </c>
      <c r="BV36">
        <v>0</v>
      </c>
      <c r="BW36">
        <v>0</v>
      </c>
      <c r="BX36">
        <v>0</v>
      </c>
      <c r="BY36">
        <v>0</v>
      </c>
      <c r="BZ36" s="17"/>
      <c r="CB36">
        <v>6</v>
      </c>
      <c r="CD36" s="17"/>
      <c r="CE36" s="194">
        <v>10</v>
      </c>
      <c r="CG36" s="194"/>
      <c r="CJ36" s="17"/>
      <c r="CK36" s="17"/>
      <c r="CL36" s="17"/>
      <c r="CM36" s="17"/>
      <c r="CO36" s="17"/>
      <c r="CS36"/>
      <c r="CV36" t="s">
        <v>256</v>
      </c>
      <c r="CX36">
        <v>0</v>
      </c>
      <c r="CY36">
        <v>0</v>
      </c>
      <c r="CZ36">
        <v>0</v>
      </c>
      <c r="DA36">
        <v>0</v>
      </c>
      <c r="DG36">
        <v>0</v>
      </c>
      <c r="DH36">
        <v>0</v>
      </c>
      <c r="DI36">
        <v>0</v>
      </c>
      <c r="DJ36">
        <v>0</v>
      </c>
      <c r="DL36"/>
      <c r="DN36" t="s">
        <v>256</v>
      </c>
      <c r="DP36">
        <v>0</v>
      </c>
      <c r="DQ36">
        <v>0</v>
      </c>
      <c r="DR36">
        <v>0</v>
      </c>
      <c r="DS36">
        <v>0</v>
      </c>
      <c r="DX36">
        <v>0</v>
      </c>
      <c r="DY36">
        <v>0</v>
      </c>
      <c r="DZ36">
        <v>0</v>
      </c>
      <c r="EA36">
        <v>0</v>
      </c>
    </row>
    <row r="37" spans="1:131" hidden="1" x14ac:dyDescent="0.35">
      <c r="A37" t="s">
        <v>5</v>
      </c>
      <c r="C37">
        <v>0</v>
      </c>
      <c r="D37">
        <v>1</v>
      </c>
      <c r="E37">
        <v>0</v>
      </c>
      <c r="F37">
        <v>0</v>
      </c>
      <c r="G37">
        <v>0</v>
      </c>
      <c r="H37" t="s">
        <v>5</v>
      </c>
      <c r="I37" t="s">
        <v>286</v>
      </c>
      <c r="J37" s="17" t="s">
        <v>243</v>
      </c>
      <c r="K37" s="17" t="s">
        <v>59</v>
      </c>
      <c r="L37" t="s">
        <v>53</v>
      </c>
      <c r="M37" t="s">
        <v>114</v>
      </c>
      <c r="N37" t="s">
        <v>99</v>
      </c>
      <c r="O37" t="s">
        <v>150</v>
      </c>
      <c r="P37" s="17" t="s">
        <v>59</v>
      </c>
      <c r="Q37" s="17" t="s">
        <v>418</v>
      </c>
      <c r="R37"/>
      <c r="S37"/>
      <c r="T37"/>
      <c r="U37"/>
      <c r="V37"/>
      <c r="W37" s="174"/>
      <c r="X37" s="174"/>
      <c r="Y37"/>
      <c r="Z37" s="200" t="b">
        <v>0</v>
      </c>
      <c r="AA37" s="17"/>
      <c r="AB37" s="17" t="s">
        <v>45</v>
      </c>
      <c r="AC37" s="17" t="s">
        <v>332</v>
      </c>
      <c r="AD37" t="s">
        <v>487</v>
      </c>
      <c r="AE37" t="e">
        <v>#N/A</v>
      </c>
      <c r="AF37" t="s">
        <v>256</v>
      </c>
      <c r="AG37" t="s">
        <v>256</v>
      </c>
      <c r="AI37" t="s">
        <v>313</v>
      </c>
      <c r="AJ37" s="17"/>
      <c r="AL37">
        <v>0</v>
      </c>
      <c r="AM37">
        <v>0</v>
      </c>
      <c r="AN37">
        <v>0</v>
      </c>
      <c r="AO37">
        <v>0</v>
      </c>
      <c r="AQ37">
        <v>0</v>
      </c>
      <c r="AR37">
        <v>0</v>
      </c>
      <c r="AS37">
        <v>0</v>
      </c>
      <c r="AT37">
        <v>0</v>
      </c>
      <c r="AV37">
        <v>0</v>
      </c>
      <c r="AW37">
        <v>0</v>
      </c>
      <c r="AX37">
        <v>0</v>
      </c>
      <c r="AY37">
        <v>0</v>
      </c>
      <c r="AZ37" s="17"/>
      <c r="BB37">
        <v>0</v>
      </c>
      <c r="BC37">
        <v>0</v>
      </c>
      <c r="BD37">
        <v>0</v>
      </c>
      <c r="BE37">
        <v>0</v>
      </c>
      <c r="BG37">
        <v>0</v>
      </c>
      <c r="BH37">
        <v>0</v>
      </c>
      <c r="BI37">
        <v>0</v>
      </c>
      <c r="BJ37">
        <v>0</v>
      </c>
      <c r="BL37">
        <v>0</v>
      </c>
      <c r="BM37">
        <v>0</v>
      </c>
      <c r="BN37">
        <v>0</v>
      </c>
      <c r="BO37">
        <v>0</v>
      </c>
      <c r="BQ37">
        <v>0</v>
      </c>
      <c r="BR37">
        <v>0</v>
      </c>
      <c r="BS37">
        <v>0</v>
      </c>
      <c r="BT37">
        <v>0</v>
      </c>
      <c r="BV37">
        <v>0</v>
      </c>
      <c r="BW37">
        <v>0</v>
      </c>
      <c r="BX37">
        <v>0</v>
      </c>
      <c r="BY37">
        <v>0</v>
      </c>
      <c r="BZ37" s="17"/>
      <c r="CB37">
        <v>6</v>
      </c>
      <c r="CD37" s="17"/>
      <c r="CE37" s="194">
        <v>10</v>
      </c>
      <c r="CG37" s="194"/>
      <c r="CJ37" s="17"/>
      <c r="CK37" s="17"/>
      <c r="CL37" s="17"/>
      <c r="CM37" s="17"/>
      <c r="CO37" s="17"/>
      <c r="CS37"/>
      <c r="CV37" t="s">
        <v>256</v>
      </c>
      <c r="CX37">
        <v>0</v>
      </c>
      <c r="CY37">
        <v>0</v>
      </c>
      <c r="CZ37">
        <v>0</v>
      </c>
      <c r="DA37">
        <v>0</v>
      </c>
      <c r="DG37">
        <v>0</v>
      </c>
      <c r="DH37">
        <v>0</v>
      </c>
      <c r="DI37">
        <v>0</v>
      </c>
      <c r="DJ37">
        <v>0</v>
      </c>
      <c r="DL37"/>
      <c r="DN37" t="s">
        <v>256</v>
      </c>
      <c r="DP37">
        <v>0</v>
      </c>
      <c r="DQ37">
        <v>0</v>
      </c>
      <c r="DR37">
        <v>0</v>
      </c>
      <c r="DS37">
        <v>0</v>
      </c>
      <c r="DX37">
        <v>0</v>
      </c>
      <c r="DY37">
        <v>0</v>
      </c>
      <c r="DZ37">
        <v>0</v>
      </c>
      <c r="EA37">
        <v>0</v>
      </c>
    </row>
    <row r="38" spans="1:131" hidden="1" x14ac:dyDescent="0.35">
      <c r="A38" t="s">
        <v>9</v>
      </c>
      <c r="C38">
        <v>0</v>
      </c>
      <c r="D38">
        <v>1</v>
      </c>
      <c r="E38">
        <v>0</v>
      </c>
      <c r="F38">
        <v>0</v>
      </c>
      <c r="G38">
        <v>0</v>
      </c>
      <c r="H38" t="s">
        <v>9</v>
      </c>
      <c r="I38" t="s">
        <v>287</v>
      </c>
      <c r="J38" s="17" t="s">
        <v>244</v>
      </c>
      <c r="K38" s="17" t="s">
        <v>59</v>
      </c>
      <c r="L38" t="s">
        <v>53</v>
      </c>
      <c r="M38" t="s">
        <v>114</v>
      </c>
      <c r="N38" t="s">
        <v>99</v>
      </c>
      <c r="O38" t="s">
        <v>150</v>
      </c>
      <c r="P38" s="17" t="s">
        <v>59</v>
      </c>
      <c r="Q38" s="17" t="s">
        <v>419</v>
      </c>
      <c r="R38"/>
      <c r="S38"/>
      <c r="T38"/>
      <c r="U38"/>
      <c r="V38"/>
      <c r="W38" s="174"/>
      <c r="X38" s="174"/>
      <c r="Y38"/>
      <c r="Z38" s="200" t="b">
        <v>0</v>
      </c>
      <c r="AA38" s="17"/>
      <c r="AB38" s="17" t="s">
        <v>45</v>
      </c>
      <c r="AC38" s="17" t="s">
        <v>332</v>
      </c>
      <c r="AD38" t="s">
        <v>487</v>
      </c>
      <c r="AE38" t="e">
        <v>#N/A</v>
      </c>
      <c r="AF38" t="s">
        <v>256</v>
      </c>
      <c r="AG38" t="s">
        <v>256</v>
      </c>
      <c r="AI38" t="s">
        <v>313</v>
      </c>
      <c r="AJ38" s="17"/>
      <c r="AL38">
        <v>0</v>
      </c>
      <c r="AM38">
        <v>0</v>
      </c>
      <c r="AN38">
        <v>0</v>
      </c>
      <c r="AO38">
        <v>0</v>
      </c>
      <c r="AQ38">
        <v>0</v>
      </c>
      <c r="AR38">
        <v>0</v>
      </c>
      <c r="AS38">
        <v>0</v>
      </c>
      <c r="AT38">
        <v>0</v>
      </c>
      <c r="AV38">
        <v>0</v>
      </c>
      <c r="AW38">
        <v>0</v>
      </c>
      <c r="AX38">
        <v>0</v>
      </c>
      <c r="AY38">
        <v>0</v>
      </c>
      <c r="AZ38" s="17"/>
      <c r="BB38">
        <v>0</v>
      </c>
      <c r="BC38">
        <v>0</v>
      </c>
      <c r="BD38">
        <v>0</v>
      </c>
      <c r="BE38">
        <v>0</v>
      </c>
      <c r="BG38">
        <v>0</v>
      </c>
      <c r="BH38">
        <v>0</v>
      </c>
      <c r="BI38">
        <v>0</v>
      </c>
      <c r="BJ38">
        <v>0</v>
      </c>
      <c r="BL38">
        <v>0</v>
      </c>
      <c r="BM38">
        <v>0</v>
      </c>
      <c r="BN38">
        <v>0</v>
      </c>
      <c r="BO38">
        <v>0</v>
      </c>
      <c r="BQ38">
        <v>0</v>
      </c>
      <c r="BR38">
        <v>0</v>
      </c>
      <c r="BS38">
        <v>0</v>
      </c>
      <c r="BT38">
        <v>0</v>
      </c>
      <c r="BV38">
        <v>0</v>
      </c>
      <c r="BW38">
        <v>0</v>
      </c>
      <c r="BX38">
        <v>0</v>
      </c>
      <c r="BY38">
        <v>0</v>
      </c>
      <c r="BZ38" s="17"/>
      <c r="CB38">
        <v>6</v>
      </c>
      <c r="CD38" s="17"/>
      <c r="CE38" s="194">
        <v>10</v>
      </c>
      <c r="CG38" s="194"/>
      <c r="CJ38" s="17"/>
      <c r="CK38" s="17"/>
      <c r="CL38" s="17"/>
      <c r="CM38" s="17"/>
      <c r="CO38" s="17"/>
      <c r="CS38"/>
      <c r="CV38" t="s">
        <v>256</v>
      </c>
      <c r="CX38">
        <v>0</v>
      </c>
      <c r="CY38">
        <v>0</v>
      </c>
      <c r="CZ38">
        <v>0</v>
      </c>
      <c r="DA38">
        <v>0</v>
      </c>
      <c r="DG38">
        <v>0</v>
      </c>
      <c r="DH38">
        <v>0</v>
      </c>
      <c r="DI38">
        <v>0</v>
      </c>
      <c r="DJ38">
        <v>0</v>
      </c>
      <c r="DL38"/>
      <c r="DN38" t="s">
        <v>256</v>
      </c>
      <c r="DP38">
        <v>0</v>
      </c>
      <c r="DQ38">
        <v>0</v>
      </c>
      <c r="DR38">
        <v>0</v>
      </c>
      <c r="DS38">
        <v>0</v>
      </c>
      <c r="DX38">
        <v>0</v>
      </c>
      <c r="DY38">
        <v>0</v>
      </c>
      <c r="DZ38">
        <v>0</v>
      </c>
      <c r="EA38">
        <v>0</v>
      </c>
    </row>
    <row r="39" spans="1:131" hidden="1" x14ac:dyDescent="0.35">
      <c r="A39" t="s">
        <v>155</v>
      </c>
      <c r="C39">
        <v>0</v>
      </c>
      <c r="D39">
        <v>1</v>
      </c>
      <c r="E39">
        <v>0</v>
      </c>
      <c r="F39">
        <v>0</v>
      </c>
      <c r="G39">
        <v>0</v>
      </c>
      <c r="H39" t="s">
        <v>155</v>
      </c>
      <c r="I39" t="s">
        <v>288</v>
      </c>
      <c r="J39" s="17" t="s">
        <v>245</v>
      </c>
      <c r="K39" s="17" t="s">
        <v>59</v>
      </c>
      <c r="L39" t="s">
        <v>53</v>
      </c>
      <c r="M39" t="s">
        <v>114</v>
      </c>
      <c r="N39" t="s">
        <v>99</v>
      </c>
      <c r="O39" t="s">
        <v>150</v>
      </c>
      <c r="P39" s="17" t="s">
        <v>82</v>
      </c>
      <c r="Q39" s="17" t="s">
        <v>420</v>
      </c>
      <c r="R39"/>
      <c r="S39"/>
      <c r="T39"/>
      <c r="U39"/>
      <c r="V39"/>
      <c r="W39" s="174"/>
      <c r="X39" s="174"/>
      <c r="Y39"/>
      <c r="Z39" s="200" t="b">
        <v>0</v>
      </c>
      <c r="AA39" s="17"/>
      <c r="AB39" s="17" t="s">
        <v>45</v>
      </c>
      <c r="AC39" s="17" t="s">
        <v>332</v>
      </c>
      <c r="AD39" t="s">
        <v>487</v>
      </c>
      <c r="AE39" t="e">
        <v>#N/A</v>
      </c>
      <c r="AF39" t="s">
        <v>256</v>
      </c>
      <c r="AG39" t="s">
        <v>256</v>
      </c>
      <c r="AI39" t="s">
        <v>313</v>
      </c>
      <c r="AJ39" s="17"/>
      <c r="AL39">
        <v>0</v>
      </c>
      <c r="AM39">
        <v>0</v>
      </c>
      <c r="AN39">
        <v>0</v>
      </c>
      <c r="AO39">
        <v>0</v>
      </c>
      <c r="AQ39">
        <v>0</v>
      </c>
      <c r="AR39">
        <v>0</v>
      </c>
      <c r="AS39">
        <v>0</v>
      </c>
      <c r="AT39">
        <v>0</v>
      </c>
      <c r="AV39">
        <v>0</v>
      </c>
      <c r="AW39">
        <v>0</v>
      </c>
      <c r="AX39">
        <v>0</v>
      </c>
      <c r="AY39">
        <v>0</v>
      </c>
      <c r="AZ39" s="17"/>
      <c r="BB39">
        <v>0</v>
      </c>
      <c r="BC39">
        <v>0</v>
      </c>
      <c r="BD39">
        <v>0</v>
      </c>
      <c r="BE39">
        <v>0</v>
      </c>
      <c r="BG39">
        <v>0</v>
      </c>
      <c r="BH39">
        <v>0</v>
      </c>
      <c r="BI39">
        <v>0</v>
      </c>
      <c r="BJ39">
        <v>0</v>
      </c>
      <c r="BL39">
        <v>0</v>
      </c>
      <c r="BM39">
        <v>0</v>
      </c>
      <c r="BN39">
        <v>0</v>
      </c>
      <c r="BO39">
        <v>0</v>
      </c>
      <c r="BQ39">
        <v>0</v>
      </c>
      <c r="BR39">
        <v>0</v>
      </c>
      <c r="BS39">
        <v>0</v>
      </c>
      <c r="BT39">
        <v>0</v>
      </c>
      <c r="BV39">
        <v>0</v>
      </c>
      <c r="BW39">
        <v>0</v>
      </c>
      <c r="BX39">
        <v>0</v>
      </c>
      <c r="BY39">
        <v>0</v>
      </c>
      <c r="BZ39" s="17"/>
      <c r="CB39">
        <v>6</v>
      </c>
      <c r="CD39" s="17"/>
      <c r="CE39" s="194">
        <v>10</v>
      </c>
      <c r="CG39" s="194"/>
      <c r="CJ39" s="17"/>
      <c r="CK39" s="17"/>
      <c r="CL39" s="17"/>
      <c r="CM39" s="17"/>
      <c r="CO39" s="17"/>
      <c r="CS39"/>
      <c r="CV39" t="s">
        <v>256</v>
      </c>
      <c r="CX39">
        <v>0</v>
      </c>
      <c r="CY39">
        <v>0</v>
      </c>
      <c r="CZ39">
        <v>0</v>
      </c>
      <c r="DA39">
        <v>0</v>
      </c>
      <c r="DG39">
        <v>0</v>
      </c>
      <c r="DH39">
        <v>0</v>
      </c>
      <c r="DI39">
        <v>0</v>
      </c>
      <c r="DJ39">
        <v>0</v>
      </c>
      <c r="DL39"/>
      <c r="DN39" t="s">
        <v>256</v>
      </c>
      <c r="DP39">
        <v>0</v>
      </c>
      <c r="DQ39">
        <v>0</v>
      </c>
      <c r="DR39">
        <v>0</v>
      </c>
      <c r="DS39">
        <v>0</v>
      </c>
      <c r="DX39">
        <v>0</v>
      </c>
      <c r="DY39">
        <v>0</v>
      </c>
      <c r="DZ39">
        <v>0</v>
      </c>
      <c r="EA39">
        <v>0</v>
      </c>
    </row>
    <row r="40" spans="1:131" hidden="1" x14ac:dyDescent="0.35">
      <c r="A40" t="s">
        <v>365</v>
      </c>
      <c r="C40">
        <v>0</v>
      </c>
      <c r="D40">
        <v>1</v>
      </c>
      <c r="E40">
        <v>0</v>
      </c>
      <c r="F40">
        <v>0</v>
      </c>
      <c r="G40">
        <v>0</v>
      </c>
      <c r="H40" t="s">
        <v>365</v>
      </c>
      <c r="I40" t="s">
        <v>366</v>
      </c>
      <c r="J40" s="17" t="s">
        <v>367</v>
      </c>
      <c r="K40" s="17" t="s">
        <v>59</v>
      </c>
      <c r="L40" t="s">
        <v>53</v>
      </c>
      <c r="M40" t="s">
        <v>114</v>
      </c>
      <c r="N40" t="s">
        <v>99</v>
      </c>
      <c r="O40" t="s">
        <v>150</v>
      </c>
      <c r="P40" s="17" t="s">
        <v>421</v>
      </c>
      <c r="Q40" s="17" t="s">
        <v>422</v>
      </c>
      <c r="R40"/>
      <c r="S40"/>
      <c r="T40"/>
      <c r="U40"/>
      <c r="V40"/>
      <c r="W40" s="174"/>
      <c r="X40" s="174"/>
      <c r="Y40"/>
      <c r="Z40" s="200" t="b">
        <v>0</v>
      </c>
      <c r="AA40" s="17"/>
      <c r="AB40" s="17" t="s">
        <v>45</v>
      </c>
      <c r="AC40" s="17" t="s">
        <v>332</v>
      </c>
      <c r="AD40" t="s">
        <v>487</v>
      </c>
      <c r="AE40" t="e">
        <v>#N/A</v>
      </c>
      <c r="AF40" t="s">
        <v>256</v>
      </c>
      <c r="AG40" t="s">
        <v>256</v>
      </c>
      <c r="AI40" t="s">
        <v>313</v>
      </c>
      <c r="AJ40" s="17"/>
      <c r="AK40">
        <v>1</v>
      </c>
      <c r="AL40">
        <v>0</v>
      </c>
      <c r="AM40">
        <v>0</v>
      </c>
      <c r="AN40">
        <v>0</v>
      </c>
      <c r="AO40">
        <v>1</v>
      </c>
      <c r="AQ40">
        <v>0</v>
      </c>
      <c r="AR40">
        <v>0</v>
      </c>
      <c r="AS40">
        <v>0</v>
      </c>
      <c r="AT40">
        <v>0</v>
      </c>
      <c r="AV40">
        <v>0</v>
      </c>
      <c r="AW40">
        <v>0</v>
      </c>
      <c r="AX40">
        <v>0</v>
      </c>
      <c r="AY40">
        <v>0</v>
      </c>
      <c r="AZ40" s="17"/>
      <c r="BB40">
        <v>0</v>
      </c>
      <c r="BC40">
        <v>0</v>
      </c>
      <c r="BD40">
        <v>0</v>
      </c>
      <c r="BE40">
        <v>0</v>
      </c>
      <c r="BG40">
        <v>0</v>
      </c>
      <c r="BH40">
        <v>0</v>
      </c>
      <c r="BI40">
        <v>0</v>
      </c>
      <c r="BJ40">
        <v>0</v>
      </c>
      <c r="BL40">
        <v>0</v>
      </c>
      <c r="BM40">
        <v>0</v>
      </c>
      <c r="BN40">
        <v>0</v>
      </c>
      <c r="BO40">
        <v>0</v>
      </c>
      <c r="BQ40">
        <v>0</v>
      </c>
      <c r="BR40">
        <v>0</v>
      </c>
      <c r="BS40">
        <v>0</v>
      </c>
      <c r="BT40">
        <v>0</v>
      </c>
      <c r="BV40">
        <v>0</v>
      </c>
      <c r="BW40">
        <v>0</v>
      </c>
      <c r="BX40">
        <v>0</v>
      </c>
      <c r="BY40">
        <v>0</v>
      </c>
      <c r="BZ40" s="17"/>
      <c r="CB40">
        <v>6</v>
      </c>
      <c r="CD40" s="17"/>
      <c r="CE40" s="194">
        <v>10</v>
      </c>
      <c r="CG40" s="194"/>
      <c r="CJ40" s="17" t="s">
        <v>508</v>
      </c>
      <c r="CK40" s="17"/>
      <c r="CL40" s="17" t="s">
        <v>517</v>
      </c>
      <c r="CM40" s="17"/>
      <c r="CO40" s="17"/>
      <c r="CS40"/>
      <c r="CV40" t="s">
        <v>256</v>
      </c>
      <c r="CX40">
        <v>0</v>
      </c>
      <c r="CY40">
        <v>0</v>
      </c>
      <c r="CZ40">
        <v>0</v>
      </c>
      <c r="DA40">
        <v>0</v>
      </c>
      <c r="DG40">
        <v>0</v>
      </c>
      <c r="DH40">
        <v>0</v>
      </c>
      <c r="DI40">
        <v>0</v>
      </c>
      <c r="DJ40">
        <v>0</v>
      </c>
      <c r="DL40"/>
      <c r="DN40" t="s">
        <v>256</v>
      </c>
      <c r="DP40">
        <v>0</v>
      </c>
      <c r="DQ40">
        <v>0</v>
      </c>
      <c r="DR40">
        <v>0</v>
      </c>
      <c r="DS40">
        <v>0</v>
      </c>
      <c r="DX40">
        <v>0</v>
      </c>
      <c r="DY40">
        <v>0</v>
      </c>
      <c r="DZ40">
        <v>0</v>
      </c>
      <c r="EA40">
        <v>0</v>
      </c>
    </row>
    <row r="41" spans="1:131" hidden="1" x14ac:dyDescent="0.35">
      <c r="A41" t="s">
        <v>16</v>
      </c>
      <c r="C41">
        <v>0</v>
      </c>
      <c r="D41">
        <v>1</v>
      </c>
      <c r="E41">
        <v>0</v>
      </c>
      <c r="F41">
        <v>0</v>
      </c>
      <c r="G41">
        <v>0</v>
      </c>
      <c r="H41" t="s">
        <v>16</v>
      </c>
      <c r="I41">
        <v>0</v>
      </c>
      <c r="J41" s="17" t="s">
        <v>335</v>
      </c>
      <c r="K41" s="17" t="s">
        <v>62</v>
      </c>
      <c r="L41" t="s">
        <v>53</v>
      </c>
      <c r="M41" t="s">
        <v>114</v>
      </c>
      <c r="N41" t="s">
        <v>99</v>
      </c>
      <c r="O41" t="s">
        <v>150</v>
      </c>
      <c r="P41" s="17" t="s">
        <v>62</v>
      </c>
      <c r="Q41" s="17" t="s">
        <v>423</v>
      </c>
      <c r="R41"/>
      <c r="S41"/>
      <c r="T41"/>
      <c r="U41"/>
      <c r="V41"/>
      <c r="W41" s="174"/>
      <c r="X41" s="174"/>
      <c r="Y41"/>
      <c r="Z41" s="200" t="b">
        <v>0</v>
      </c>
      <c r="AA41" s="17"/>
      <c r="AB41" s="17" t="s">
        <v>1</v>
      </c>
      <c r="AC41" s="17" t="s">
        <v>358</v>
      </c>
      <c r="AD41" t="s">
        <v>1</v>
      </c>
      <c r="AE41" t="s">
        <v>360</v>
      </c>
      <c r="AF41" t="s">
        <v>443</v>
      </c>
      <c r="AG41" t="s">
        <v>443</v>
      </c>
      <c r="AI41" t="s">
        <v>1</v>
      </c>
      <c r="AJ41" s="17"/>
      <c r="AL41">
        <v>0</v>
      </c>
      <c r="AM41">
        <v>0</v>
      </c>
      <c r="AN41">
        <v>0</v>
      </c>
      <c r="AO41">
        <v>0</v>
      </c>
      <c r="AQ41">
        <v>0</v>
      </c>
      <c r="AR41">
        <v>0</v>
      </c>
      <c r="AS41">
        <v>0</v>
      </c>
      <c r="AT41">
        <v>0</v>
      </c>
      <c r="AV41">
        <v>0</v>
      </c>
      <c r="AW41">
        <v>0</v>
      </c>
      <c r="AX41">
        <v>0</v>
      </c>
      <c r="AY41">
        <v>0</v>
      </c>
      <c r="AZ41" s="17"/>
      <c r="BB41">
        <v>0</v>
      </c>
      <c r="BC41">
        <v>0</v>
      </c>
      <c r="BD41">
        <v>0</v>
      </c>
      <c r="BE41">
        <v>0</v>
      </c>
      <c r="BG41">
        <v>0</v>
      </c>
      <c r="BH41">
        <v>0</v>
      </c>
      <c r="BI41">
        <v>0</v>
      </c>
      <c r="BJ41">
        <v>0</v>
      </c>
      <c r="BL41">
        <v>0</v>
      </c>
      <c r="BM41">
        <v>0</v>
      </c>
      <c r="BN41">
        <v>0</v>
      </c>
      <c r="BO41">
        <v>0</v>
      </c>
      <c r="BQ41">
        <v>0</v>
      </c>
      <c r="BR41">
        <v>0</v>
      </c>
      <c r="BS41">
        <v>0</v>
      </c>
      <c r="BT41">
        <v>0</v>
      </c>
      <c r="BV41">
        <v>0</v>
      </c>
      <c r="BW41">
        <v>0</v>
      </c>
      <c r="BX41">
        <v>0</v>
      </c>
      <c r="BY41">
        <v>0</v>
      </c>
      <c r="BZ41" s="17"/>
      <c r="CB41">
        <v>6</v>
      </c>
      <c r="CD41" s="17"/>
      <c r="CE41" s="194">
        <v>10</v>
      </c>
      <c r="CG41" s="194"/>
      <c r="CJ41" s="17"/>
      <c r="CK41" s="17"/>
      <c r="CL41" s="17"/>
      <c r="CM41" s="17"/>
      <c r="CO41" s="17"/>
      <c r="CS41"/>
      <c r="CV41" t="s">
        <v>443</v>
      </c>
      <c r="CX41">
        <v>0</v>
      </c>
      <c r="CY41">
        <v>0</v>
      </c>
      <c r="CZ41">
        <v>0</v>
      </c>
      <c r="DA41">
        <v>0</v>
      </c>
      <c r="DG41">
        <v>0</v>
      </c>
      <c r="DH41">
        <v>0</v>
      </c>
      <c r="DI41">
        <v>0</v>
      </c>
      <c r="DJ41">
        <v>0</v>
      </c>
      <c r="DL41"/>
      <c r="DN41" t="s">
        <v>443</v>
      </c>
      <c r="DP41">
        <v>0</v>
      </c>
      <c r="DQ41">
        <v>0</v>
      </c>
      <c r="DR41">
        <v>0</v>
      </c>
      <c r="DS41">
        <v>0</v>
      </c>
      <c r="DX41">
        <v>0</v>
      </c>
      <c r="DY41">
        <v>0</v>
      </c>
      <c r="DZ41">
        <v>0</v>
      </c>
      <c r="EA41">
        <v>0</v>
      </c>
    </row>
    <row r="42" spans="1:131" hidden="1" x14ac:dyDescent="0.35">
      <c r="A42" t="s">
        <v>12</v>
      </c>
      <c r="B42" t="s">
        <v>350</v>
      </c>
      <c r="C42">
        <v>1</v>
      </c>
      <c r="D42">
        <v>1</v>
      </c>
      <c r="E42">
        <v>0</v>
      </c>
      <c r="F42">
        <v>0</v>
      </c>
      <c r="G42">
        <v>0</v>
      </c>
      <c r="H42" t="s">
        <v>12</v>
      </c>
      <c r="I42" t="s">
        <v>305</v>
      </c>
      <c r="J42" t="s">
        <v>69</v>
      </c>
      <c r="K42" t="s">
        <v>62</v>
      </c>
      <c r="L42" t="s">
        <v>56</v>
      </c>
      <c r="M42" t="s">
        <v>114</v>
      </c>
      <c r="N42" t="s">
        <v>99</v>
      </c>
      <c r="O42" t="s">
        <v>150</v>
      </c>
      <c r="P42" t="s">
        <v>63</v>
      </c>
      <c r="Q42" t="s">
        <v>273</v>
      </c>
      <c r="R42" t="s">
        <v>58</v>
      </c>
      <c r="S42" t="s">
        <v>58</v>
      </c>
      <c r="T42">
        <v>47.52</v>
      </c>
      <c r="U42" t="s">
        <v>70</v>
      </c>
      <c r="V42" t="s">
        <v>71</v>
      </c>
      <c r="W42" s="174">
        <v>43410.527222222197</v>
      </c>
      <c r="X42" s="174"/>
      <c r="Y42" t="s">
        <v>320</v>
      </c>
      <c r="Z42" s="200" t="b">
        <v>0</v>
      </c>
      <c r="AA42" s="17"/>
      <c r="AB42" s="17" t="s">
        <v>45</v>
      </c>
      <c r="AC42" s="17" t="s">
        <v>332</v>
      </c>
      <c r="AD42" t="s">
        <v>486</v>
      </c>
      <c r="AE42" t="e">
        <v>#N/A</v>
      </c>
      <c r="AF42" t="s">
        <v>255</v>
      </c>
      <c r="AG42" t="s">
        <v>255</v>
      </c>
      <c r="AI42" t="s">
        <v>312</v>
      </c>
      <c r="AJ42" s="17"/>
      <c r="AL42">
        <v>0</v>
      </c>
      <c r="AM42">
        <v>0</v>
      </c>
      <c r="AN42">
        <v>0</v>
      </c>
      <c r="AO42">
        <v>0</v>
      </c>
      <c r="AQ42">
        <v>0</v>
      </c>
      <c r="AR42">
        <v>0</v>
      </c>
      <c r="AS42">
        <v>0</v>
      </c>
      <c r="AT42">
        <v>0</v>
      </c>
      <c r="AV42">
        <v>0</v>
      </c>
      <c r="AW42">
        <v>0</v>
      </c>
      <c r="AX42">
        <v>0</v>
      </c>
      <c r="AY42">
        <v>0</v>
      </c>
      <c r="AZ42" s="17"/>
      <c r="BB42">
        <v>0</v>
      </c>
      <c r="BC42">
        <v>0</v>
      </c>
      <c r="BD42">
        <v>0</v>
      </c>
      <c r="BE42">
        <v>0</v>
      </c>
      <c r="BG42">
        <v>0</v>
      </c>
      <c r="BH42">
        <v>0</v>
      </c>
      <c r="BI42">
        <v>0</v>
      </c>
      <c r="BJ42">
        <v>0</v>
      </c>
      <c r="BL42">
        <v>0</v>
      </c>
      <c r="BM42">
        <v>0</v>
      </c>
      <c r="BN42">
        <v>0</v>
      </c>
      <c r="BO42">
        <v>0</v>
      </c>
      <c r="BQ42">
        <v>0</v>
      </c>
      <c r="BR42">
        <v>0</v>
      </c>
      <c r="BS42">
        <v>0</v>
      </c>
      <c r="BT42">
        <v>0</v>
      </c>
      <c r="BV42">
        <v>0</v>
      </c>
      <c r="BW42">
        <v>0</v>
      </c>
      <c r="BX42">
        <v>0</v>
      </c>
      <c r="BY42">
        <v>0</v>
      </c>
      <c r="BZ42" s="17"/>
      <c r="CB42">
        <v>6</v>
      </c>
      <c r="CD42" s="17"/>
      <c r="CE42" s="194">
        <v>10</v>
      </c>
      <c r="CG42" s="194"/>
      <c r="CJ42" s="17"/>
      <c r="CK42" s="17"/>
      <c r="CL42" s="17"/>
      <c r="CM42" s="17"/>
      <c r="CO42" s="17"/>
      <c r="CS42"/>
      <c r="CV42" t="s">
        <v>255</v>
      </c>
      <c r="CX42">
        <v>0</v>
      </c>
      <c r="CY42">
        <v>0</v>
      </c>
      <c r="CZ42">
        <v>0</v>
      </c>
      <c r="DA42">
        <v>0</v>
      </c>
      <c r="DG42">
        <v>0</v>
      </c>
      <c r="DH42">
        <v>0</v>
      </c>
      <c r="DI42">
        <v>0</v>
      </c>
      <c r="DJ42">
        <v>0</v>
      </c>
      <c r="DL42"/>
      <c r="DN42" t="s">
        <v>255</v>
      </c>
      <c r="DP42">
        <v>0</v>
      </c>
      <c r="DQ42">
        <v>0</v>
      </c>
      <c r="DR42">
        <v>0</v>
      </c>
      <c r="DS42">
        <v>0</v>
      </c>
      <c r="DX42">
        <v>0</v>
      </c>
      <c r="DY42">
        <v>0</v>
      </c>
      <c r="DZ42">
        <v>0</v>
      </c>
      <c r="EA42">
        <v>0</v>
      </c>
    </row>
    <row r="43" spans="1:131" hidden="1" x14ac:dyDescent="0.35">
      <c r="A43" t="s">
        <v>158</v>
      </c>
      <c r="B43" t="s">
        <v>351</v>
      </c>
      <c r="C43">
        <v>1</v>
      </c>
      <c r="D43">
        <v>1</v>
      </c>
      <c r="E43">
        <v>0</v>
      </c>
      <c r="F43">
        <v>0</v>
      </c>
      <c r="G43">
        <v>0</v>
      </c>
      <c r="H43" t="s">
        <v>158</v>
      </c>
      <c r="I43" t="s">
        <v>306</v>
      </c>
      <c r="J43" t="s">
        <v>179</v>
      </c>
      <c r="K43" t="s">
        <v>62</v>
      </c>
      <c r="L43" t="s">
        <v>56</v>
      </c>
      <c r="M43" t="s">
        <v>114</v>
      </c>
      <c r="N43" t="s">
        <v>99</v>
      </c>
      <c r="O43" t="s">
        <v>150</v>
      </c>
      <c r="P43" t="s">
        <v>73</v>
      </c>
      <c r="Q43" t="s">
        <v>274</v>
      </c>
      <c r="R43" t="s">
        <v>51</v>
      </c>
      <c r="S43" t="s">
        <v>51</v>
      </c>
      <c r="T43">
        <v>8.25</v>
      </c>
      <c r="U43" t="s">
        <v>180</v>
      </c>
      <c r="V43" t="s">
        <v>181</v>
      </c>
      <c r="W43" s="174">
        <v>42901.4987384259</v>
      </c>
      <c r="X43" s="174">
        <v>45697.935277777797</v>
      </c>
      <c r="Y43" t="s">
        <v>320</v>
      </c>
      <c r="Z43" s="200" t="b">
        <v>0</v>
      </c>
      <c r="AA43" s="17"/>
      <c r="AB43" s="17" t="s">
        <v>45</v>
      </c>
      <c r="AC43" s="17" t="s">
        <v>332</v>
      </c>
      <c r="AD43" t="s">
        <v>486</v>
      </c>
      <c r="AE43" t="e">
        <v>#N/A</v>
      </c>
      <c r="AF43" t="s">
        <v>255</v>
      </c>
      <c r="AG43" t="s">
        <v>255</v>
      </c>
      <c r="AI43" t="s">
        <v>312</v>
      </c>
      <c r="AJ43" s="17"/>
      <c r="AL43">
        <v>0</v>
      </c>
      <c r="AM43">
        <v>0</v>
      </c>
      <c r="AN43">
        <v>0</v>
      </c>
      <c r="AO43">
        <v>0</v>
      </c>
      <c r="AQ43">
        <v>0</v>
      </c>
      <c r="AR43">
        <v>0</v>
      </c>
      <c r="AS43">
        <v>0</v>
      </c>
      <c r="AT43">
        <v>0</v>
      </c>
      <c r="AV43">
        <v>0</v>
      </c>
      <c r="AW43">
        <v>0</v>
      </c>
      <c r="AX43">
        <v>0</v>
      </c>
      <c r="AY43">
        <v>0</v>
      </c>
      <c r="AZ43" s="17"/>
      <c r="BB43">
        <v>0</v>
      </c>
      <c r="BC43">
        <v>0</v>
      </c>
      <c r="BD43">
        <v>0</v>
      </c>
      <c r="BE43">
        <v>0</v>
      </c>
      <c r="BG43">
        <v>0</v>
      </c>
      <c r="BH43">
        <v>0</v>
      </c>
      <c r="BI43">
        <v>0</v>
      </c>
      <c r="BJ43">
        <v>0</v>
      </c>
      <c r="BL43">
        <v>0</v>
      </c>
      <c r="BM43">
        <v>0</v>
      </c>
      <c r="BN43">
        <v>0</v>
      </c>
      <c r="BO43">
        <v>0</v>
      </c>
      <c r="BQ43">
        <v>0</v>
      </c>
      <c r="BR43">
        <v>0</v>
      </c>
      <c r="BS43">
        <v>0</v>
      </c>
      <c r="BT43">
        <v>0</v>
      </c>
      <c r="BV43">
        <v>0</v>
      </c>
      <c r="BW43">
        <v>0</v>
      </c>
      <c r="BX43">
        <v>0</v>
      </c>
      <c r="BY43">
        <v>0</v>
      </c>
      <c r="BZ43" s="17"/>
      <c r="CB43">
        <v>6</v>
      </c>
      <c r="CD43" s="17"/>
      <c r="CE43" s="194">
        <v>10</v>
      </c>
      <c r="CG43" s="194"/>
      <c r="CJ43" s="17"/>
      <c r="CK43" s="17"/>
      <c r="CL43" s="17"/>
      <c r="CM43" s="17"/>
      <c r="CO43" s="17"/>
      <c r="CS43"/>
      <c r="CV43" t="s">
        <v>255</v>
      </c>
      <c r="CX43">
        <v>0</v>
      </c>
      <c r="CY43">
        <v>0</v>
      </c>
      <c r="CZ43">
        <v>0</v>
      </c>
      <c r="DA43">
        <v>0</v>
      </c>
      <c r="DG43">
        <v>0</v>
      </c>
      <c r="DH43">
        <v>0</v>
      </c>
      <c r="DI43">
        <v>0</v>
      </c>
      <c r="DJ43">
        <v>0</v>
      </c>
      <c r="DL43"/>
      <c r="DN43" t="s">
        <v>255</v>
      </c>
      <c r="DP43">
        <v>0</v>
      </c>
      <c r="DQ43">
        <v>0</v>
      </c>
      <c r="DR43">
        <v>0</v>
      </c>
      <c r="DS43">
        <v>0</v>
      </c>
      <c r="DX43">
        <v>0</v>
      </c>
      <c r="DY43">
        <v>0</v>
      </c>
      <c r="DZ43">
        <v>0</v>
      </c>
      <c r="EA43">
        <v>0</v>
      </c>
    </row>
    <row r="44" spans="1:131" hidden="1" x14ac:dyDescent="0.35">
      <c r="A44" t="s">
        <v>4</v>
      </c>
      <c r="B44" t="s">
        <v>163</v>
      </c>
      <c r="C44">
        <v>1</v>
      </c>
      <c r="D44">
        <v>1</v>
      </c>
      <c r="E44">
        <v>0</v>
      </c>
      <c r="F44">
        <v>0</v>
      </c>
      <c r="G44">
        <v>0</v>
      </c>
      <c r="H44" t="s">
        <v>4</v>
      </c>
      <c r="I44" t="s">
        <v>307</v>
      </c>
      <c r="J44" t="s">
        <v>72</v>
      </c>
      <c r="K44" t="s">
        <v>62</v>
      </c>
      <c r="L44" t="s">
        <v>56</v>
      </c>
      <c r="M44" t="s">
        <v>114</v>
      </c>
      <c r="N44" t="s">
        <v>99</v>
      </c>
      <c r="O44" t="s">
        <v>150</v>
      </c>
      <c r="P44" t="s">
        <v>73</v>
      </c>
      <c r="Q44" t="s">
        <v>275</v>
      </c>
      <c r="R44" t="s">
        <v>51</v>
      </c>
      <c r="S44" t="s">
        <v>51</v>
      </c>
      <c r="T44">
        <v>0</v>
      </c>
      <c r="U44" t="s">
        <v>74</v>
      </c>
      <c r="V44" t="s">
        <v>75</v>
      </c>
      <c r="W44" s="174">
        <v>45379.398506944402</v>
      </c>
      <c r="X44" s="174"/>
      <c r="Y44" t="s">
        <v>322</v>
      </c>
      <c r="Z44" s="200" t="b">
        <v>0</v>
      </c>
      <c r="AA44" s="17"/>
      <c r="AB44" s="17" t="s">
        <v>45</v>
      </c>
      <c r="AC44" s="17" t="s">
        <v>332</v>
      </c>
      <c r="AD44" t="s">
        <v>486</v>
      </c>
      <c r="AE44" t="e">
        <v>#N/A</v>
      </c>
      <c r="AF44" t="s">
        <v>255</v>
      </c>
      <c r="AG44" t="s">
        <v>255</v>
      </c>
      <c r="AI44" t="s">
        <v>312</v>
      </c>
      <c r="AJ44" s="17"/>
      <c r="AL44">
        <v>0</v>
      </c>
      <c r="AM44">
        <v>0</v>
      </c>
      <c r="AN44">
        <v>0</v>
      </c>
      <c r="AO44">
        <v>0</v>
      </c>
      <c r="AQ44">
        <v>0</v>
      </c>
      <c r="AR44">
        <v>0</v>
      </c>
      <c r="AS44">
        <v>0</v>
      </c>
      <c r="AT44">
        <v>0</v>
      </c>
      <c r="AV44">
        <v>0</v>
      </c>
      <c r="AW44">
        <v>0</v>
      </c>
      <c r="AX44">
        <v>0</v>
      </c>
      <c r="AY44">
        <v>0</v>
      </c>
      <c r="AZ44" s="17"/>
      <c r="BB44">
        <v>0</v>
      </c>
      <c r="BC44">
        <v>0</v>
      </c>
      <c r="BD44">
        <v>0</v>
      </c>
      <c r="BE44">
        <v>0</v>
      </c>
      <c r="BG44">
        <v>0</v>
      </c>
      <c r="BH44">
        <v>0</v>
      </c>
      <c r="BI44">
        <v>0</v>
      </c>
      <c r="BJ44">
        <v>0</v>
      </c>
      <c r="BL44">
        <v>0</v>
      </c>
      <c r="BM44">
        <v>0</v>
      </c>
      <c r="BN44">
        <v>0</v>
      </c>
      <c r="BO44">
        <v>0</v>
      </c>
      <c r="BQ44">
        <v>0</v>
      </c>
      <c r="BR44">
        <v>0</v>
      </c>
      <c r="BS44">
        <v>0</v>
      </c>
      <c r="BT44">
        <v>0</v>
      </c>
      <c r="BV44">
        <v>0</v>
      </c>
      <c r="BW44">
        <v>0</v>
      </c>
      <c r="BX44">
        <v>0</v>
      </c>
      <c r="BY44">
        <v>0</v>
      </c>
      <c r="BZ44" s="17"/>
      <c r="CB44">
        <v>6</v>
      </c>
      <c r="CD44" s="17"/>
      <c r="CE44" s="194">
        <v>10</v>
      </c>
      <c r="CG44" s="194"/>
      <c r="CJ44" s="17"/>
      <c r="CK44" s="17"/>
      <c r="CL44" s="17"/>
      <c r="CM44" s="17"/>
      <c r="CO44" s="17"/>
      <c r="CS44"/>
      <c r="CV44" t="s">
        <v>255</v>
      </c>
      <c r="CX44">
        <v>0</v>
      </c>
      <c r="CY44">
        <v>0</v>
      </c>
      <c r="CZ44">
        <v>0</v>
      </c>
      <c r="DA44">
        <v>0</v>
      </c>
      <c r="DG44">
        <v>0</v>
      </c>
      <c r="DH44">
        <v>0</v>
      </c>
      <c r="DI44">
        <v>0</v>
      </c>
      <c r="DJ44">
        <v>0</v>
      </c>
      <c r="DL44"/>
      <c r="DN44" t="s">
        <v>255</v>
      </c>
      <c r="DP44">
        <v>0</v>
      </c>
      <c r="DQ44">
        <v>0</v>
      </c>
      <c r="DR44">
        <v>0</v>
      </c>
      <c r="DS44">
        <v>0</v>
      </c>
      <c r="DX44">
        <v>0</v>
      </c>
      <c r="DY44">
        <v>0</v>
      </c>
      <c r="DZ44">
        <v>0</v>
      </c>
      <c r="EA44">
        <v>0</v>
      </c>
    </row>
    <row r="45" spans="1:131" hidden="1" x14ac:dyDescent="0.35">
      <c r="A45" t="s">
        <v>159</v>
      </c>
      <c r="B45" t="s">
        <v>352</v>
      </c>
      <c r="C45">
        <v>1</v>
      </c>
      <c r="D45">
        <v>1</v>
      </c>
      <c r="E45">
        <v>0</v>
      </c>
      <c r="F45">
        <v>0</v>
      </c>
      <c r="G45">
        <v>0</v>
      </c>
      <c r="H45" t="s">
        <v>159</v>
      </c>
      <c r="I45" t="s">
        <v>308</v>
      </c>
      <c r="J45" t="s">
        <v>182</v>
      </c>
      <c r="K45" t="s">
        <v>318</v>
      </c>
      <c r="L45" t="s">
        <v>56</v>
      </c>
      <c r="M45" t="s">
        <v>114</v>
      </c>
      <c r="N45" t="s">
        <v>99</v>
      </c>
      <c r="O45" t="s">
        <v>150</v>
      </c>
      <c r="P45" t="s">
        <v>76</v>
      </c>
      <c r="Q45" t="s">
        <v>276</v>
      </c>
      <c r="R45" t="s">
        <v>58</v>
      </c>
      <c r="S45" t="s">
        <v>58</v>
      </c>
      <c r="T45">
        <v>1.8</v>
      </c>
      <c r="U45" t="s">
        <v>183</v>
      </c>
      <c r="V45" t="s">
        <v>184</v>
      </c>
      <c r="W45" s="174">
        <v>43046.497141203698</v>
      </c>
      <c r="X45" s="174">
        <v>45697.935370370396</v>
      </c>
      <c r="Y45" t="s">
        <v>320</v>
      </c>
      <c r="Z45" s="200" t="b">
        <v>0</v>
      </c>
      <c r="AA45" s="17"/>
      <c r="AB45" s="17" t="s">
        <v>45</v>
      </c>
      <c r="AC45" s="17" t="s">
        <v>332</v>
      </c>
      <c r="AD45" t="s">
        <v>486</v>
      </c>
      <c r="AE45" t="e">
        <v>#N/A</v>
      </c>
      <c r="AF45" t="s">
        <v>255</v>
      </c>
      <c r="AG45" t="s">
        <v>255</v>
      </c>
      <c r="AI45" t="s">
        <v>312</v>
      </c>
      <c r="AJ45" s="17"/>
      <c r="AL45">
        <v>0</v>
      </c>
      <c r="AM45">
        <v>0</v>
      </c>
      <c r="AN45">
        <v>0</v>
      </c>
      <c r="AO45">
        <v>0</v>
      </c>
      <c r="AQ45">
        <v>0</v>
      </c>
      <c r="AR45">
        <v>0</v>
      </c>
      <c r="AS45">
        <v>0</v>
      </c>
      <c r="AT45">
        <v>0</v>
      </c>
      <c r="AV45">
        <v>0</v>
      </c>
      <c r="AW45">
        <v>0</v>
      </c>
      <c r="AX45">
        <v>0</v>
      </c>
      <c r="AY45">
        <v>0</v>
      </c>
      <c r="AZ45" s="17"/>
      <c r="BB45">
        <v>0</v>
      </c>
      <c r="BC45">
        <v>0</v>
      </c>
      <c r="BD45">
        <v>0</v>
      </c>
      <c r="BE45">
        <v>0</v>
      </c>
      <c r="BG45">
        <v>0</v>
      </c>
      <c r="BH45">
        <v>0</v>
      </c>
      <c r="BI45">
        <v>0</v>
      </c>
      <c r="BJ45">
        <v>0</v>
      </c>
      <c r="BL45">
        <v>0</v>
      </c>
      <c r="BM45">
        <v>0</v>
      </c>
      <c r="BN45">
        <v>0</v>
      </c>
      <c r="BO45">
        <v>0</v>
      </c>
      <c r="BQ45">
        <v>0</v>
      </c>
      <c r="BR45">
        <v>0</v>
      </c>
      <c r="BS45">
        <v>0</v>
      </c>
      <c r="BT45">
        <v>0</v>
      </c>
      <c r="BV45">
        <v>0</v>
      </c>
      <c r="BW45">
        <v>0</v>
      </c>
      <c r="BX45">
        <v>0</v>
      </c>
      <c r="BY45">
        <v>0</v>
      </c>
      <c r="BZ45" s="17"/>
      <c r="CB45">
        <v>6</v>
      </c>
      <c r="CD45" s="17"/>
      <c r="CE45" s="194">
        <v>10</v>
      </c>
      <c r="CG45" s="194"/>
      <c r="CJ45" s="17"/>
      <c r="CK45" s="17"/>
      <c r="CL45" s="17"/>
      <c r="CM45" s="17"/>
      <c r="CO45" s="17"/>
      <c r="CS45"/>
      <c r="CV45" t="s">
        <v>255</v>
      </c>
      <c r="CX45">
        <v>0</v>
      </c>
      <c r="CY45">
        <v>0</v>
      </c>
      <c r="CZ45">
        <v>0</v>
      </c>
      <c r="DA45">
        <v>0</v>
      </c>
      <c r="DG45">
        <v>0</v>
      </c>
      <c r="DH45">
        <v>0</v>
      </c>
      <c r="DI45">
        <v>0</v>
      </c>
      <c r="DJ45">
        <v>0</v>
      </c>
      <c r="DL45"/>
      <c r="DN45" t="s">
        <v>255</v>
      </c>
      <c r="DP45">
        <v>0</v>
      </c>
      <c r="DQ45">
        <v>0</v>
      </c>
      <c r="DR45">
        <v>0</v>
      </c>
      <c r="DS45">
        <v>0</v>
      </c>
      <c r="DX45">
        <v>0</v>
      </c>
      <c r="DY45">
        <v>0</v>
      </c>
      <c r="DZ45">
        <v>0</v>
      </c>
      <c r="EA45">
        <v>0</v>
      </c>
    </row>
    <row r="46" spans="1:131" hidden="1" x14ac:dyDescent="0.35">
      <c r="A46" t="s">
        <v>324</v>
      </c>
      <c r="B46" t="s">
        <v>353</v>
      </c>
      <c r="C46">
        <v>1</v>
      </c>
      <c r="D46">
        <v>1</v>
      </c>
      <c r="E46">
        <v>0</v>
      </c>
      <c r="F46">
        <v>0</v>
      </c>
      <c r="G46">
        <v>0</v>
      </c>
      <c r="H46" t="s">
        <v>324</v>
      </c>
      <c r="I46" t="s">
        <v>325</v>
      </c>
      <c r="J46" t="s">
        <v>495</v>
      </c>
      <c r="K46" t="s">
        <v>62</v>
      </c>
      <c r="L46" t="s">
        <v>56</v>
      </c>
      <c r="M46" t="s">
        <v>114</v>
      </c>
      <c r="N46" t="s">
        <v>99</v>
      </c>
      <c r="O46" t="s">
        <v>150</v>
      </c>
      <c r="P46" t="s">
        <v>73</v>
      </c>
      <c r="Q46" t="s">
        <v>368</v>
      </c>
      <c r="R46" t="s">
        <v>51</v>
      </c>
      <c r="S46" t="s">
        <v>51</v>
      </c>
      <c r="T46">
        <v>0</v>
      </c>
      <c r="U46" t="s">
        <v>369</v>
      </c>
      <c r="V46" t="s">
        <v>370</v>
      </c>
      <c r="W46" s="174">
        <v>43399.822488425903</v>
      </c>
      <c r="X46" s="174">
        <v>45897.702106481498</v>
      </c>
      <c r="Y46" t="s">
        <v>323</v>
      </c>
      <c r="Z46" s="200" t="b">
        <v>0</v>
      </c>
      <c r="AA46" s="17"/>
      <c r="AB46" s="17" t="s">
        <v>1</v>
      </c>
      <c r="AC46" s="17" t="s">
        <v>358</v>
      </c>
      <c r="AD46" t="s">
        <v>1</v>
      </c>
      <c r="AE46" t="s">
        <v>361</v>
      </c>
      <c r="AF46" t="s">
        <v>443</v>
      </c>
      <c r="AG46" t="s">
        <v>443</v>
      </c>
      <c r="AI46" t="s">
        <v>1</v>
      </c>
      <c r="AJ46" s="17"/>
      <c r="AL46">
        <v>0</v>
      </c>
      <c r="AM46">
        <v>0</v>
      </c>
      <c r="AN46">
        <v>0</v>
      </c>
      <c r="AO46">
        <v>0</v>
      </c>
      <c r="AQ46">
        <v>0</v>
      </c>
      <c r="AR46">
        <v>0</v>
      </c>
      <c r="AS46">
        <v>0</v>
      </c>
      <c r="AT46">
        <v>0</v>
      </c>
      <c r="AV46">
        <v>0</v>
      </c>
      <c r="AW46">
        <v>0</v>
      </c>
      <c r="AX46">
        <v>0</v>
      </c>
      <c r="AY46">
        <v>0</v>
      </c>
      <c r="AZ46" s="17"/>
      <c r="BB46">
        <v>0</v>
      </c>
      <c r="BC46">
        <v>0</v>
      </c>
      <c r="BD46">
        <v>0</v>
      </c>
      <c r="BE46">
        <v>0</v>
      </c>
      <c r="BG46">
        <v>0</v>
      </c>
      <c r="BH46">
        <v>0</v>
      </c>
      <c r="BI46">
        <v>0</v>
      </c>
      <c r="BJ46">
        <v>0</v>
      </c>
      <c r="BL46">
        <v>0</v>
      </c>
      <c r="BM46">
        <v>0</v>
      </c>
      <c r="BN46">
        <v>0</v>
      </c>
      <c r="BO46">
        <v>0</v>
      </c>
      <c r="BQ46">
        <v>0</v>
      </c>
      <c r="BR46">
        <v>0</v>
      </c>
      <c r="BS46">
        <v>0</v>
      </c>
      <c r="BT46">
        <v>0</v>
      </c>
      <c r="BV46">
        <v>0</v>
      </c>
      <c r="BW46">
        <v>0</v>
      </c>
      <c r="BX46">
        <v>0</v>
      </c>
      <c r="BY46">
        <v>0</v>
      </c>
      <c r="BZ46" s="17"/>
      <c r="CB46">
        <v>6</v>
      </c>
      <c r="CD46" s="17"/>
      <c r="CE46" s="194">
        <v>10</v>
      </c>
      <c r="CG46" s="194"/>
      <c r="CJ46" s="17"/>
      <c r="CK46" s="17"/>
      <c r="CL46" s="17"/>
      <c r="CM46" s="17"/>
      <c r="CO46" s="17"/>
      <c r="CS46"/>
      <c r="CV46" t="s">
        <v>443</v>
      </c>
      <c r="CX46">
        <v>0</v>
      </c>
      <c r="CY46">
        <v>0</v>
      </c>
      <c r="CZ46">
        <v>0</v>
      </c>
      <c r="DA46">
        <v>0</v>
      </c>
      <c r="DG46">
        <v>0</v>
      </c>
      <c r="DH46">
        <v>0</v>
      </c>
      <c r="DI46">
        <v>0</v>
      </c>
      <c r="DJ46">
        <v>0</v>
      </c>
      <c r="DL46"/>
      <c r="DN46" t="s">
        <v>443</v>
      </c>
      <c r="DP46">
        <v>0</v>
      </c>
      <c r="DQ46">
        <v>0</v>
      </c>
      <c r="DR46">
        <v>0</v>
      </c>
      <c r="DS46">
        <v>0</v>
      </c>
      <c r="DX46">
        <v>0</v>
      </c>
      <c r="DY46">
        <v>0</v>
      </c>
      <c r="DZ46">
        <v>0</v>
      </c>
      <c r="EA46">
        <v>0</v>
      </c>
    </row>
    <row r="47" spans="1:131" hidden="1" x14ac:dyDescent="0.35">
      <c r="A47" t="s">
        <v>13</v>
      </c>
      <c r="C47">
        <v>0</v>
      </c>
      <c r="D47">
        <v>1</v>
      </c>
      <c r="E47">
        <v>0</v>
      </c>
      <c r="F47">
        <v>0</v>
      </c>
      <c r="G47">
        <v>0</v>
      </c>
      <c r="H47" t="s">
        <v>13</v>
      </c>
      <c r="I47" t="s">
        <v>319</v>
      </c>
      <c r="J47" s="17" t="s">
        <v>96</v>
      </c>
      <c r="K47" s="17" t="s">
        <v>62</v>
      </c>
      <c r="L47" t="s">
        <v>53</v>
      </c>
      <c r="M47" t="s">
        <v>114</v>
      </c>
      <c r="N47" t="s">
        <v>99</v>
      </c>
      <c r="O47" t="s">
        <v>150</v>
      </c>
      <c r="P47" s="17" t="s">
        <v>424</v>
      </c>
      <c r="Q47" s="17" t="s">
        <v>425</v>
      </c>
      <c r="R47"/>
      <c r="S47"/>
      <c r="T47"/>
      <c r="U47"/>
      <c r="V47"/>
      <c r="W47" s="174"/>
      <c r="X47" s="174"/>
      <c r="Y47"/>
      <c r="Z47" s="200" t="b">
        <v>0</v>
      </c>
      <c r="AA47" s="17"/>
      <c r="AB47" s="17" t="s">
        <v>45</v>
      </c>
      <c r="AC47" s="17" t="s">
        <v>332</v>
      </c>
      <c r="AD47" t="s">
        <v>487</v>
      </c>
      <c r="AE47" t="e">
        <v>#N/A</v>
      </c>
      <c r="AF47" t="s">
        <v>254</v>
      </c>
      <c r="AG47" t="s">
        <v>256</v>
      </c>
      <c r="AI47" t="s">
        <v>313</v>
      </c>
      <c r="AJ47" s="17"/>
      <c r="AK47">
        <v>1</v>
      </c>
      <c r="AL47">
        <v>0</v>
      </c>
      <c r="AM47">
        <v>0</v>
      </c>
      <c r="AN47">
        <v>0</v>
      </c>
      <c r="AO47">
        <v>1</v>
      </c>
      <c r="AP47">
        <v>1</v>
      </c>
      <c r="AQ47">
        <v>0</v>
      </c>
      <c r="AR47">
        <v>0</v>
      </c>
      <c r="AS47">
        <v>0</v>
      </c>
      <c r="AT47">
        <v>1</v>
      </c>
      <c r="AV47">
        <v>0</v>
      </c>
      <c r="AW47">
        <v>0</v>
      </c>
      <c r="AX47">
        <v>0</v>
      </c>
      <c r="AY47">
        <v>0</v>
      </c>
      <c r="AZ47" s="17"/>
      <c r="BB47">
        <v>0</v>
      </c>
      <c r="BC47">
        <v>0</v>
      </c>
      <c r="BD47">
        <v>0</v>
      </c>
      <c r="BE47">
        <v>0</v>
      </c>
      <c r="BG47">
        <v>0</v>
      </c>
      <c r="BH47">
        <v>0</v>
      </c>
      <c r="BI47">
        <v>0</v>
      </c>
      <c r="BJ47">
        <v>0</v>
      </c>
      <c r="BL47">
        <v>0</v>
      </c>
      <c r="BM47">
        <v>0</v>
      </c>
      <c r="BN47">
        <v>0</v>
      </c>
      <c r="BO47">
        <v>0</v>
      </c>
      <c r="BQ47">
        <v>0</v>
      </c>
      <c r="BR47">
        <v>0</v>
      </c>
      <c r="BS47">
        <v>0</v>
      </c>
      <c r="BT47">
        <v>0</v>
      </c>
      <c r="BV47">
        <v>0</v>
      </c>
      <c r="BW47">
        <v>0</v>
      </c>
      <c r="BX47">
        <v>0</v>
      </c>
      <c r="BY47">
        <v>0</v>
      </c>
      <c r="BZ47" s="17"/>
      <c r="CB47">
        <v>6</v>
      </c>
      <c r="CD47" s="17"/>
      <c r="CE47" s="194">
        <v>10</v>
      </c>
      <c r="CG47" s="194"/>
      <c r="CJ47" s="17" t="s">
        <v>513</v>
      </c>
      <c r="CK47" s="17"/>
      <c r="CL47" s="17"/>
      <c r="CM47" s="17"/>
      <c r="CO47" s="17"/>
      <c r="CS47"/>
      <c r="CV47" t="s">
        <v>256</v>
      </c>
      <c r="CX47">
        <v>0</v>
      </c>
      <c r="CY47">
        <v>0</v>
      </c>
      <c r="CZ47">
        <v>0</v>
      </c>
      <c r="DA47">
        <v>0</v>
      </c>
      <c r="DG47">
        <v>0</v>
      </c>
      <c r="DH47">
        <v>0</v>
      </c>
      <c r="DI47">
        <v>0</v>
      </c>
      <c r="DJ47">
        <v>0</v>
      </c>
      <c r="DL47"/>
      <c r="DN47" t="s">
        <v>254</v>
      </c>
      <c r="DO47">
        <v>1</v>
      </c>
      <c r="DP47">
        <v>0</v>
      </c>
      <c r="DQ47">
        <v>0</v>
      </c>
      <c r="DR47">
        <v>0</v>
      </c>
      <c r="DS47">
        <v>1</v>
      </c>
      <c r="DX47">
        <v>0</v>
      </c>
      <c r="DY47">
        <v>0</v>
      </c>
      <c r="DZ47">
        <v>0</v>
      </c>
      <c r="EA47">
        <v>0</v>
      </c>
    </row>
    <row r="48" spans="1:131" hidden="1" x14ac:dyDescent="0.35">
      <c r="A48" t="s">
        <v>15</v>
      </c>
      <c r="C48">
        <v>0</v>
      </c>
      <c r="D48">
        <v>1</v>
      </c>
      <c r="E48">
        <v>0</v>
      </c>
      <c r="F48">
        <v>0</v>
      </c>
      <c r="G48">
        <v>0</v>
      </c>
      <c r="H48" t="s">
        <v>15</v>
      </c>
      <c r="I48" t="s">
        <v>289</v>
      </c>
      <c r="J48" s="17" t="s">
        <v>246</v>
      </c>
      <c r="K48" s="17" t="s">
        <v>62</v>
      </c>
      <c r="L48" t="s">
        <v>53</v>
      </c>
      <c r="M48" t="s">
        <v>114</v>
      </c>
      <c r="N48" t="s">
        <v>99</v>
      </c>
      <c r="O48" t="s">
        <v>150</v>
      </c>
      <c r="P48" s="17" t="s">
        <v>62</v>
      </c>
      <c r="Q48" s="17" t="s">
        <v>426</v>
      </c>
      <c r="R48"/>
      <c r="S48"/>
      <c r="T48"/>
      <c r="U48"/>
      <c r="V48"/>
      <c r="W48" s="174"/>
      <c r="X48" s="174"/>
      <c r="Y48"/>
      <c r="Z48" s="200" t="b">
        <v>0</v>
      </c>
      <c r="AA48" s="17"/>
      <c r="AB48" s="17" t="s">
        <v>45</v>
      </c>
      <c r="AC48" s="17" t="s">
        <v>332</v>
      </c>
      <c r="AD48" t="s">
        <v>487</v>
      </c>
      <c r="AE48" t="e">
        <v>#N/A</v>
      </c>
      <c r="AF48" t="s">
        <v>256</v>
      </c>
      <c r="AG48" t="s">
        <v>256</v>
      </c>
      <c r="AI48" t="s">
        <v>313</v>
      </c>
      <c r="AJ48" s="17"/>
      <c r="AL48">
        <v>0</v>
      </c>
      <c r="AM48">
        <v>0</v>
      </c>
      <c r="AN48">
        <v>0</v>
      </c>
      <c r="AO48">
        <v>0</v>
      </c>
      <c r="AQ48">
        <v>0</v>
      </c>
      <c r="AR48">
        <v>0</v>
      </c>
      <c r="AS48">
        <v>0</v>
      </c>
      <c r="AT48">
        <v>0</v>
      </c>
      <c r="AV48">
        <v>0</v>
      </c>
      <c r="AW48">
        <v>0</v>
      </c>
      <c r="AX48">
        <v>0</v>
      </c>
      <c r="AY48">
        <v>0</v>
      </c>
      <c r="AZ48" s="17"/>
      <c r="BB48">
        <v>0</v>
      </c>
      <c r="BC48">
        <v>0</v>
      </c>
      <c r="BD48">
        <v>0</v>
      </c>
      <c r="BE48">
        <v>0</v>
      </c>
      <c r="BG48">
        <v>0</v>
      </c>
      <c r="BH48">
        <v>0</v>
      </c>
      <c r="BI48">
        <v>0</v>
      </c>
      <c r="BJ48">
        <v>0</v>
      </c>
      <c r="BL48">
        <v>0</v>
      </c>
      <c r="BM48">
        <v>0</v>
      </c>
      <c r="BN48">
        <v>0</v>
      </c>
      <c r="BO48">
        <v>0</v>
      </c>
      <c r="BQ48">
        <v>0</v>
      </c>
      <c r="BR48">
        <v>0</v>
      </c>
      <c r="BS48">
        <v>0</v>
      </c>
      <c r="BT48">
        <v>0</v>
      </c>
      <c r="BV48">
        <v>0</v>
      </c>
      <c r="BW48">
        <v>0</v>
      </c>
      <c r="BX48">
        <v>0</v>
      </c>
      <c r="BY48">
        <v>0</v>
      </c>
      <c r="BZ48" s="17"/>
      <c r="CB48">
        <v>6</v>
      </c>
      <c r="CD48" s="17"/>
      <c r="CE48" s="194">
        <v>10</v>
      </c>
      <c r="CG48" s="194"/>
      <c r="CJ48" s="17"/>
      <c r="CK48" s="17"/>
      <c r="CL48" s="17"/>
      <c r="CM48" s="17"/>
      <c r="CO48" s="17"/>
      <c r="CS48"/>
      <c r="CV48" t="s">
        <v>256</v>
      </c>
      <c r="CX48">
        <v>0</v>
      </c>
      <c r="CY48">
        <v>0</v>
      </c>
      <c r="CZ48">
        <v>0</v>
      </c>
      <c r="DA48">
        <v>0</v>
      </c>
      <c r="DG48">
        <v>0</v>
      </c>
      <c r="DH48">
        <v>0</v>
      </c>
      <c r="DI48">
        <v>0</v>
      </c>
      <c r="DJ48">
        <v>0</v>
      </c>
      <c r="DL48"/>
      <c r="DN48" t="s">
        <v>256</v>
      </c>
      <c r="DP48">
        <v>0</v>
      </c>
      <c r="DQ48">
        <v>0</v>
      </c>
      <c r="DR48">
        <v>0</v>
      </c>
      <c r="DS48">
        <v>0</v>
      </c>
      <c r="DX48">
        <v>0</v>
      </c>
      <c r="DY48">
        <v>0</v>
      </c>
      <c r="DZ48">
        <v>0</v>
      </c>
      <c r="EA48">
        <v>0</v>
      </c>
    </row>
    <row r="49" spans="1:131" hidden="1" x14ac:dyDescent="0.35">
      <c r="A49" t="s">
        <v>168</v>
      </c>
      <c r="B49" t="s">
        <v>162</v>
      </c>
      <c r="C49">
        <v>1</v>
      </c>
      <c r="D49">
        <v>1</v>
      </c>
      <c r="E49">
        <v>0</v>
      </c>
      <c r="F49">
        <v>0</v>
      </c>
      <c r="G49">
        <v>0</v>
      </c>
      <c r="H49" t="s">
        <v>168</v>
      </c>
      <c r="I49" t="s">
        <v>309</v>
      </c>
      <c r="J49" t="s">
        <v>199</v>
      </c>
      <c r="K49" t="s">
        <v>62</v>
      </c>
      <c r="L49" t="s">
        <v>56</v>
      </c>
      <c r="M49" t="s">
        <v>114</v>
      </c>
      <c r="N49" t="s">
        <v>99</v>
      </c>
      <c r="O49" t="s">
        <v>150</v>
      </c>
      <c r="P49" t="s">
        <v>277</v>
      </c>
      <c r="Q49" t="s">
        <v>278</v>
      </c>
      <c r="R49" t="s">
        <v>51</v>
      </c>
      <c r="S49" t="s">
        <v>51</v>
      </c>
      <c r="T49">
        <v>0</v>
      </c>
      <c r="U49" t="s">
        <v>200</v>
      </c>
      <c r="V49" t="s">
        <v>201</v>
      </c>
      <c r="W49" s="174">
        <v>45315.538726851897</v>
      </c>
      <c r="X49" s="174"/>
      <c r="Y49" t="s">
        <v>323</v>
      </c>
      <c r="Z49" s="200" t="b">
        <v>0</v>
      </c>
      <c r="AA49" s="17"/>
      <c r="AB49" s="17" t="s">
        <v>45</v>
      </c>
      <c r="AC49" s="17" t="s">
        <v>332</v>
      </c>
      <c r="AD49" t="s">
        <v>486</v>
      </c>
      <c r="AE49" t="e">
        <v>#N/A</v>
      </c>
      <c r="AF49" t="s">
        <v>255</v>
      </c>
      <c r="AG49" t="s">
        <v>255</v>
      </c>
      <c r="AI49" t="s">
        <v>312</v>
      </c>
      <c r="AJ49" s="17"/>
      <c r="AL49">
        <v>0</v>
      </c>
      <c r="AM49">
        <v>0</v>
      </c>
      <c r="AN49">
        <v>0</v>
      </c>
      <c r="AO49">
        <v>0</v>
      </c>
      <c r="AQ49">
        <v>0</v>
      </c>
      <c r="AR49">
        <v>0</v>
      </c>
      <c r="AS49">
        <v>0</v>
      </c>
      <c r="AT49">
        <v>0</v>
      </c>
      <c r="AV49">
        <v>0</v>
      </c>
      <c r="AW49">
        <v>0</v>
      </c>
      <c r="AX49">
        <v>0</v>
      </c>
      <c r="AY49">
        <v>0</v>
      </c>
      <c r="AZ49" s="17"/>
      <c r="BB49">
        <v>0</v>
      </c>
      <c r="BC49">
        <v>0</v>
      </c>
      <c r="BD49">
        <v>0</v>
      </c>
      <c r="BE49">
        <v>0</v>
      </c>
      <c r="BG49">
        <v>0</v>
      </c>
      <c r="BH49">
        <v>0</v>
      </c>
      <c r="BI49">
        <v>0</v>
      </c>
      <c r="BJ49">
        <v>0</v>
      </c>
      <c r="BL49">
        <v>0</v>
      </c>
      <c r="BM49">
        <v>0</v>
      </c>
      <c r="BN49">
        <v>0</v>
      </c>
      <c r="BO49">
        <v>0</v>
      </c>
      <c r="BQ49">
        <v>0</v>
      </c>
      <c r="BR49">
        <v>0</v>
      </c>
      <c r="BS49">
        <v>0</v>
      </c>
      <c r="BT49">
        <v>0</v>
      </c>
      <c r="BV49">
        <v>0</v>
      </c>
      <c r="BW49">
        <v>0</v>
      </c>
      <c r="BX49">
        <v>0</v>
      </c>
      <c r="BY49">
        <v>0</v>
      </c>
      <c r="BZ49" s="17"/>
      <c r="CB49">
        <v>6</v>
      </c>
      <c r="CD49" s="17"/>
      <c r="CE49" s="194">
        <v>10</v>
      </c>
      <c r="CG49" s="194"/>
      <c r="CJ49" s="17"/>
      <c r="CK49" s="17"/>
      <c r="CL49" s="17"/>
      <c r="CM49" s="17"/>
      <c r="CO49" s="17"/>
      <c r="CS49"/>
      <c r="CV49" t="s">
        <v>255</v>
      </c>
      <c r="CX49">
        <v>0</v>
      </c>
      <c r="CY49">
        <v>0</v>
      </c>
      <c r="CZ49">
        <v>0</v>
      </c>
      <c r="DA49">
        <v>0</v>
      </c>
      <c r="DG49">
        <v>0</v>
      </c>
      <c r="DH49">
        <v>0</v>
      </c>
      <c r="DI49">
        <v>0</v>
      </c>
      <c r="DJ49">
        <v>0</v>
      </c>
      <c r="DL49"/>
      <c r="DN49" t="s">
        <v>255</v>
      </c>
      <c r="DP49">
        <v>0</v>
      </c>
      <c r="DQ49">
        <v>0</v>
      </c>
      <c r="DR49">
        <v>0</v>
      </c>
      <c r="DS49">
        <v>0</v>
      </c>
      <c r="DX49">
        <v>0</v>
      </c>
      <c r="DY49">
        <v>0</v>
      </c>
      <c r="DZ49">
        <v>0</v>
      </c>
      <c r="EA49">
        <v>0</v>
      </c>
    </row>
    <row r="50" spans="1:131" hidden="1" x14ac:dyDescent="0.35">
      <c r="A50" t="s">
        <v>21</v>
      </c>
      <c r="B50" t="s">
        <v>354</v>
      </c>
      <c r="C50">
        <v>1</v>
      </c>
      <c r="D50">
        <v>1</v>
      </c>
      <c r="E50">
        <v>0</v>
      </c>
      <c r="F50">
        <v>0</v>
      </c>
      <c r="G50">
        <v>0</v>
      </c>
      <c r="H50" t="s">
        <v>21</v>
      </c>
      <c r="I50" t="s">
        <v>310</v>
      </c>
      <c r="J50" t="s">
        <v>77</v>
      </c>
      <c r="K50" t="s">
        <v>62</v>
      </c>
      <c r="L50" t="s">
        <v>56</v>
      </c>
      <c r="M50" t="s">
        <v>114</v>
      </c>
      <c r="N50" t="s">
        <v>99</v>
      </c>
      <c r="O50" t="s">
        <v>150</v>
      </c>
      <c r="P50" t="s">
        <v>73</v>
      </c>
      <c r="Q50" t="s">
        <v>279</v>
      </c>
      <c r="R50" t="s">
        <v>51</v>
      </c>
      <c r="S50" t="s">
        <v>51</v>
      </c>
      <c r="T50">
        <v>0</v>
      </c>
      <c r="U50" t="s">
        <v>78</v>
      </c>
      <c r="V50" t="s">
        <v>79</v>
      </c>
      <c r="W50" s="174">
        <v>44307.568483796298</v>
      </c>
      <c r="X50" s="174">
        <v>45685.715949074103</v>
      </c>
      <c r="Y50" t="s">
        <v>322</v>
      </c>
      <c r="Z50" s="200" t="b">
        <v>0</v>
      </c>
      <c r="AA50" s="17"/>
      <c r="AB50" s="17" t="s">
        <v>45</v>
      </c>
      <c r="AC50" s="17" t="s">
        <v>332</v>
      </c>
      <c r="AD50" t="s">
        <v>486</v>
      </c>
      <c r="AE50" t="e">
        <v>#N/A</v>
      </c>
      <c r="AF50" t="s">
        <v>255</v>
      </c>
      <c r="AG50" t="s">
        <v>255</v>
      </c>
      <c r="AI50" t="s">
        <v>312</v>
      </c>
      <c r="AJ50" s="17"/>
      <c r="AL50">
        <v>0</v>
      </c>
      <c r="AM50">
        <v>0</v>
      </c>
      <c r="AN50">
        <v>0</v>
      </c>
      <c r="AO50">
        <v>0</v>
      </c>
      <c r="AQ50">
        <v>0</v>
      </c>
      <c r="AR50">
        <v>0</v>
      </c>
      <c r="AS50">
        <v>0</v>
      </c>
      <c r="AT50">
        <v>0</v>
      </c>
      <c r="AV50">
        <v>0</v>
      </c>
      <c r="AW50">
        <v>0</v>
      </c>
      <c r="AX50">
        <v>0</v>
      </c>
      <c r="AY50">
        <v>0</v>
      </c>
      <c r="AZ50" s="17"/>
      <c r="BB50">
        <v>0</v>
      </c>
      <c r="BC50">
        <v>0</v>
      </c>
      <c r="BD50">
        <v>0</v>
      </c>
      <c r="BE50">
        <v>0</v>
      </c>
      <c r="BG50">
        <v>0</v>
      </c>
      <c r="BH50">
        <v>0</v>
      </c>
      <c r="BI50">
        <v>0</v>
      </c>
      <c r="BJ50">
        <v>0</v>
      </c>
      <c r="BL50">
        <v>0</v>
      </c>
      <c r="BM50">
        <v>0</v>
      </c>
      <c r="BN50">
        <v>0</v>
      </c>
      <c r="BO50">
        <v>0</v>
      </c>
      <c r="BQ50">
        <v>0</v>
      </c>
      <c r="BR50">
        <v>0</v>
      </c>
      <c r="BS50">
        <v>0</v>
      </c>
      <c r="BT50">
        <v>0</v>
      </c>
      <c r="BV50">
        <v>0</v>
      </c>
      <c r="BW50">
        <v>0</v>
      </c>
      <c r="BX50">
        <v>0</v>
      </c>
      <c r="BY50">
        <v>0</v>
      </c>
      <c r="BZ50" s="17"/>
      <c r="CB50">
        <v>6</v>
      </c>
      <c r="CD50" s="17"/>
      <c r="CE50" s="194">
        <v>10</v>
      </c>
      <c r="CG50" s="194"/>
      <c r="CJ50" s="17"/>
      <c r="CK50" s="17"/>
      <c r="CL50" s="17"/>
      <c r="CM50" s="17"/>
      <c r="CO50" s="17"/>
      <c r="CS50"/>
      <c r="CV50" t="s">
        <v>255</v>
      </c>
      <c r="CX50">
        <v>0</v>
      </c>
      <c r="CY50">
        <v>0</v>
      </c>
      <c r="CZ50">
        <v>0</v>
      </c>
      <c r="DA50">
        <v>0</v>
      </c>
      <c r="DG50">
        <v>0</v>
      </c>
      <c r="DH50">
        <v>0</v>
      </c>
      <c r="DI50">
        <v>0</v>
      </c>
      <c r="DJ50">
        <v>0</v>
      </c>
      <c r="DL50"/>
      <c r="DN50" t="s">
        <v>255</v>
      </c>
      <c r="DP50">
        <v>0</v>
      </c>
      <c r="DQ50">
        <v>0</v>
      </c>
      <c r="DR50">
        <v>0</v>
      </c>
      <c r="DS50">
        <v>0</v>
      </c>
      <c r="DX50">
        <v>0</v>
      </c>
      <c r="DY50">
        <v>0</v>
      </c>
      <c r="DZ50">
        <v>0</v>
      </c>
      <c r="EA50">
        <v>0</v>
      </c>
    </row>
    <row r="51" spans="1:131" hidden="1" x14ac:dyDescent="0.35">
      <c r="A51" t="s">
        <v>136</v>
      </c>
      <c r="B51" t="s">
        <v>355</v>
      </c>
      <c r="C51">
        <v>1</v>
      </c>
      <c r="D51">
        <v>1</v>
      </c>
      <c r="E51">
        <v>0</v>
      </c>
      <c r="F51">
        <v>4</v>
      </c>
      <c r="G51">
        <v>0</v>
      </c>
      <c r="H51" t="s">
        <v>136</v>
      </c>
      <c r="I51" t="s">
        <v>311</v>
      </c>
      <c r="J51" t="s">
        <v>336</v>
      </c>
      <c r="K51" t="s">
        <v>62</v>
      </c>
      <c r="L51" t="s">
        <v>56</v>
      </c>
      <c r="M51" t="s">
        <v>114</v>
      </c>
      <c r="N51" t="s">
        <v>99</v>
      </c>
      <c r="O51" t="s">
        <v>150</v>
      </c>
      <c r="P51" t="s">
        <v>88</v>
      </c>
      <c r="Q51" t="s">
        <v>356</v>
      </c>
      <c r="R51" t="s">
        <v>51</v>
      </c>
      <c r="S51" t="s">
        <v>51</v>
      </c>
      <c r="T51">
        <v>0</v>
      </c>
      <c r="U51" t="s">
        <v>177</v>
      </c>
      <c r="V51" t="s">
        <v>178</v>
      </c>
      <c r="W51" s="174">
        <v>44370.481261574103</v>
      </c>
      <c r="X51" s="174"/>
      <c r="Y51" t="s">
        <v>320</v>
      </c>
      <c r="Z51" s="200" t="b">
        <v>0</v>
      </c>
      <c r="AA51" s="17"/>
      <c r="AB51" s="17" t="s">
        <v>382</v>
      </c>
      <c r="AC51" s="17" t="s">
        <v>332</v>
      </c>
      <c r="AD51" t="s">
        <v>486</v>
      </c>
      <c r="AE51" t="s">
        <v>359</v>
      </c>
      <c r="AF51" t="s">
        <v>253</v>
      </c>
      <c r="AG51" t="s">
        <v>253</v>
      </c>
      <c r="AI51" t="s">
        <v>312</v>
      </c>
      <c r="AJ51" s="17"/>
      <c r="AK51">
        <v>8</v>
      </c>
      <c r="AL51">
        <v>8</v>
      </c>
      <c r="AM51">
        <v>0</v>
      </c>
      <c r="AN51">
        <v>0</v>
      </c>
      <c r="AO51">
        <v>0</v>
      </c>
      <c r="AP51">
        <v>5</v>
      </c>
      <c r="AQ51">
        <v>5</v>
      </c>
      <c r="AR51">
        <v>0</v>
      </c>
      <c r="AS51">
        <v>0</v>
      </c>
      <c r="AT51">
        <v>0</v>
      </c>
      <c r="AU51">
        <v>4</v>
      </c>
      <c r="AV51">
        <v>4</v>
      </c>
      <c r="AW51">
        <v>0</v>
      </c>
      <c r="AX51">
        <v>0</v>
      </c>
      <c r="AY51">
        <v>0</v>
      </c>
      <c r="AZ51" s="17"/>
      <c r="BA51">
        <v>2</v>
      </c>
      <c r="BB51">
        <v>2</v>
      </c>
      <c r="BC51">
        <v>0</v>
      </c>
      <c r="BD51">
        <v>0</v>
      </c>
      <c r="BE51">
        <v>0</v>
      </c>
      <c r="BG51">
        <v>0</v>
      </c>
      <c r="BH51">
        <v>0</v>
      </c>
      <c r="BI51">
        <v>0</v>
      </c>
      <c r="BJ51">
        <v>0</v>
      </c>
      <c r="BL51">
        <v>0</v>
      </c>
      <c r="BM51">
        <v>0</v>
      </c>
      <c r="BN51">
        <v>0</v>
      </c>
      <c r="BO51">
        <v>0</v>
      </c>
      <c r="BP51">
        <v>2</v>
      </c>
      <c r="BQ51">
        <v>2</v>
      </c>
      <c r="BR51">
        <v>0</v>
      </c>
      <c r="BS51">
        <v>0</v>
      </c>
      <c r="BT51">
        <v>0</v>
      </c>
      <c r="BV51">
        <v>0</v>
      </c>
      <c r="BW51">
        <v>0</v>
      </c>
      <c r="BX51">
        <v>0</v>
      </c>
      <c r="BY51">
        <v>0</v>
      </c>
      <c r="BZ51" s="17"/>
      <c r="CB51">
        <v>6</v>
      </c>
      <c r="CC51" t="b">
        <v>1</v>
      </c>
      <c r="CD51" s="17"/>
      <c r="CE51" s="194">
        <v>10</v>
      </c>
      <c r="CF51" t="b">
        <v>1</v>
      </c>
      <c r="CG51" s="194" t="s">
        <v>253</v>
      </c>
      <c r="CH51" t="b">
        <v>1</v>
      </c>
      <c r="CJ51" s="17" t="s">
        <v>336</v>
      </c>
      <c r="CK51" s="17" t="s">
        <v>336</v>
      </c>
      <c r="CL51" s="17" t="s">
        <v>522</v>
      </c>
      <c r="CM51" s="17" t="s">
        <v>520</v>
      </c>
      <c r="CO51" s="17" t="s">
        <v>501</v>
      </c>
      <c r="CS51"/>
      <c r="CV51" t="s">
        <v>253</v>
      </c>
      <c r="CW51">
        <v>3</v>
      </c>
      <c r="CX51">
        <v>3</v>
      </c>
      <c r="CY51">
        <v>0</v>
      </c>
      <c r="CZ51">
        <v>0</v>
      </c>
      <c r="DA51">
        <v>0</v>
      </c>
      <c r="DE51" t="s">
        <v>253</v>
      </c>
      <c r="DF51">
        <v>1</v>
      </c>
      <c r="DG51">
        <v>1</v>
      </c>
      <c r="DH51">
        <v>0</v>
      </c>
      <c r="DI51">
        <v>0</v>
      </c>
      <c r="DJ51">
        <v>0</v>
      </c>
      <c r="DL51"/>
      <c r="DN51" t="s">
        <v>253</v>
      </c>
      <c r="DO51">
        <v>4</v>
      </c>
      <c r="DP51">
        <v>4</v>
      </c>
      <c r="DQ51">
        <v>0</v>
      </c>
      <c r="DR51">
        <v>0</v>
      </c>
      <c r="DS51">
        <v>0</v>
      </c>
      <c r="DT51" t="b">
        <v>1</v>
      </c>
      <c r="DW51">
        <v>3</v>
      </c>
      <c r="DX51">
        <v>3</v>
      </c>
      <c r="DY51">
        <v>0</v>
      </c>
      <c r="DZ51">
        <v>0</v>
      </c>
      <c r="EA51">
        <v>0</v>
      </c>
    </row>
    <row r="52" spans="1:131" hidden="1" x14ac:dyDescent="0.35">
      <c r="A52" t="s">
        <v>476</v>
      </c>
      <c r="C52">
        <v>0</v>
      </c>
      <c r="D52">
        <v>1</v>
      </c>
      <c r="E52">
        <v>0</v>
      </c>
      <c r="F52">
        <v>1</v>
      </c>
      <c r="G52">
        <v>0</v>
      </c>
      <c r="H52" t="s">
        <v>476</v>
      </c>
      <c r="I52" t="s">
        <v>479</v>
      </c>
      <c r="J52" s="17" t="s">
        <v>480</v>
      </c>
      <c r="K52" t="s">
        <v>59</v>
      </c>
      <c r="L52" t="s">
        <v>53</v>
      </c>
      <c r="N52" t="s">
        <v>99</v>
      </c>
      <c r="O52" t="s">
        <v>150</v>
      </c>
      <c r="P52" s="17" t="s">
        <v>481</v>
      </c>
      <c r="U52" s="17" t="s">
        <v>482</v>
      </c>
      <c r="V52" s="17" t="s">
        <v>18</v>
      </c>
      <c r="Z52" s="200" t="b">
        <v>0</v>
      </c>
      <c r="AB52" s="17" t="s">
        <v>45</v>
      </c>
      <c r="AC52" s="17" t="s">
        <v>331</v>
      </c>
      <c r="AD52" t="s">
        <v>487</v>
      </c>
      <c r="AE52" t="e">
        <v>#N/A</v>
      </c>
      <c r="AF52" t="s">
        <v>256</v>
      </c>
      <c r="AG52" t="s">
        <v>254</v>
      </c>
      <c r="AI52" t="s">
        <v>313</v>
      </c>
      <c r="AL52">
        <v>0</v>
      </c>
      <c r="AM52">
        <v>0</v>
      </c>
      <c r="AN52">
        <v>0</v>
      </c>
      <c r="AO52">
        <v>0</v>
      </c>
      <c r="AQ52">
        <v>0</v>
      </c>
      <c r="AR52">
        <v>0</v>
      </c>
      <c r="AS52">
        <v>0</v>
      </c>
      <c r="AT52">
        <v>0</v>
      </c>
      <c r="AU52">
        <v>1</v>
      </c>
      <c r="AV52">
        <v>0</v>
      </c>
      <c r="AW52">
        <v>0</v>
      </c>
      <c r="AX52">
        <v>0</v>
      </c>
      <c r="AY52">
        <v>1</v>
      </c>
      <c r="BA52">
        <v>1</v>
      </c>
      <c r="BB52">
        <v>0</v>
      </c>
      <c r="BC52">
        <v>0</v>
      </c>
      <c r="BD52">
        <v>0</v>
      </c>
      <c r="BE52">
        <v>1</v>
      </c>
      <c r="BG52">
        <v>0</v>
      </c>
      <c r="BH52">
        <v>0</v>
      </c>
      <c r="BI52">
        <v>0</v>
      </c>
      <c r="BJ52">
        <v>0</v>
      </c>
      <c r="BL52">
        <v>0</v>
      </c>
      <c r="BM52">
        <v>0</v>
      </c>
      <c r="BN52">
        <v>0</v>
      </c>
      <c r="BO52">
        <v>0</v>
      </c>
      <c r="BQ52">
        <v>0</v>
      </c>
      <c r="BR52">
        <v>0</v>
      </c>
      <c r="BS52">
        <v>0</v>
      </c>
      <c r="BT52">
        <v>0</v>
      </c>
      <c r="BV52">
        <v>0</v>
      </c>
      <c r="BW52">
        <v>0</v>
      </c>
      <c r="BX52">
        <v>0</v>
      </c>
      <c r="BY52">
        <v>0</v>
      </c>
      <c r="CJ52" s="17"/>
      <c r="CK52" s="17" t="s">
        <v>511</v>
      </c>
      <c r="CL52" s="17"/>
      <c r="CM52" s="17" t="s">
        <v>515</v>
      </c>
      <c r="CX52">
        <v>0</v>
      </c>
      <c r="CY52">
        <v>0</v>
      </c>
      <c r="CZ52">
        <v>0</v>
      </c>
      <c r="DA52">
        <v>0</v>
      </c>
      <c r="DG52">
        <v>0</v>
      </c>
      <c r="DH52">
        <v>0</v>
      </c>
      <c r="DI52">
        <v>0</v>
      </c>
      <c r="DJ52">
        <v>0</v>
      </c>
      <c r="DN52" t="s">
        <v>256</v>
      </c>
      <c r="DP52">
        <v>0</v>
      </c>
      <c r="DQ52">
        <v>0</v>
      </c>
      <c r="DR52">
        <v>0</v>
      </c>
      <c r="DS52">
        <v>0</v>
      </c>
      <c r="DX52">
        <v>0</v>
      </c>
      <c r="DY52">
        <v>0</v>
      </c>
      <c r="DZ52">
        <v>0</v>
      </c>
      <c r="EA52">
        <v>0</v>
      </c>
    </row>
    <row r="53" spans="1:131" hidden="1" x14ac:dyDescent="0.35">
      <c r="A53" t="s">
        <v>477</v>
      </c>
      <c r="C53">
        <v>0</v>
      </c>
      <c r="D53">
        <v>1</v>
      </c>
      <c r="E53">
        <v>0</v>
      </c>
      <c r="F53">
        <v>1</v>
      </c>
      <c r="G53">
        <v>0</v>
      </c>
      <c r="H53" t="s">
        <v>477</v>
      </c>
      <c r="I53" t="s">
        <v>483</v>
      </c>
      <c r="J53" s="17" t="s">
        <v>484</v>
      </c>
      <c r="K53" t="s">
        <v>59</v>
      </c>
      <c r="L53" t="s">
        <v>53</v>
      </c>
      <c r="N53" t="s">
        <v>99</v>
      </c>
      <c r="O53" t="s">
        <v>150</v>
      </c>
      <c r="P53" s="17" t="s">
        <v>405</v>
      </c>
      <c r="Q53" s="17" t="s">
        <v>478</v>
      </c>
      <c r="U53" s="17" t="s">
        <v>485</v>
      </c>
      <c r="V53" s="17" t="s">
        <v>18</v>
      </c>
      <c r="Z53" s="200" t="b">
        <v>0</v>
      </c>
      <c r="AB53" s="17" t="s">
        <v>45</v>
      </c>
      <c r="AC53" s="17" t="s">
        <v>331</v>
      </c>
      <c r="AD53" t="s">
        <v>487</v>
      </c>
      <c r="AE53" t="e">
        <v>#N/A</v>
      </c>
      <c r="AF53" t="s">
        <v>256</v>
      </c>
      <c r="AG53" t="s">
        <v>254</v>
      </c>
      <c r="AI53" t="s">
        <v>313</v>
      </c>
      <c r="AL53">
        <v>0</v>
      </c>
      <c r="AM53">
        <v>0</v>
      </c>
      <c r="AN53">
        <v>0</v>
      </c>
      <c r="AO53">
        <v>0</v>
      </c>
      <c r="AQ53">
        <v>0</v>
      </c>
      <c r="AR53">
        <v>0</v>
      </c>
      <c r="AS53">
        <v>0</v>
      </c>
      <c r="AT53">
        <v>0</v>
      </c>
      <c r="AU53">
        <v>1</v>
      </c>
      <c r="AV53">
        <v>0</v>
      </c>
      <c r="AW53">
        <v>0</v>
      </c>
      <c r="AX53">
        <v>0</v>
      </c>
      <c r="AY53">
        <v>1</v>
      </c>
      <c r="BA53">
        <v>1</v>
      </c>
      <c r="BB53">
        <v>0</v>
      </c>
      <c r="BC53">
        <v>0</v>
      </c>
      <c r="BD53">
        <v>0</v>
      </c>
      <c r="BE53">
        <v>1</v>
      </c>
      <c r="BG53">
        <v>0</v>
      </c>
      <c r="BH53">
        <v>0</v>
      </c>
      <c r="BI53">
        <v>0</v>
      </c>
      <c r="BJ53">
        <v>0</v>
      </c>
      <c r="BL53">
        <v>0</v>
      </c>
      <c r="BM53">
        <v>0</v>
      </c>
      <c r="BN53">
        <v>0</v>
      </c>
      <c r="BO53">
        <v>0</v>
      </c>
      <c r="BQ53">
        <v>0</v>
      </c>
      <c r="BR53">
        <v>0</v>
      </c>
      <c r="BS53">
        <v>0</v>
      </c>
      <c r="BT53">
        <v>0</v>
      </c>
      <c r="BV53">
        <v>0</v>
      </c>
      <c r="BW53">
        <v>0</v>
      </c>
      <c r="BX53">
        <v>0</v>
      </c>
      <c r="BY53">
        <v>0</v>
      </c>
      <c r="CJ53" s="17"/>
      <c r="CK53" s="17" t="s">
        <v>509</v>
      </c>
      <c r="CL53" s="17"/>
      <c r="CM53" s="17" t="s">
        <v>473</v>
      </c>
      <c r="CX53">
        <v>0</v>
      </c>
      <c r="CY53">
        <v>0</v>
      </c>
      <c r="CZ53">
        <v>0</v>
      </c>
      <c r="DA53">
        <v>0</v>
      </c>
      <c r="DG53">
        <v>0</v>
      </c>
      <c r="DH53">
        <v>0</v>
      </c>
      <c r="DI53">
        <v>0</v>
      </c>
      <c r="DJ53">
        <v>0</v>
      </c>
      <c r="DN53" t="s">
        <v>256</v>
      </c>
      <c r="DP53">
        <v>0</v>
      </c>
      <c r="DQ53">
        <v>0</v>
      </c>
      <c r="DR53">
        <v>0</v>
      </c>
      <c r="DS53">
        <v>0</v>
      </c>
      <c r="DX53">
        <v>0</v>
      </c>
      <c r="DY53">
        <v>0</v>
      </c>
      <c r="DZ53">
        <v>0</v>
      </c>
      <c r="EA53">
        <v>0</v>
      </c>
    </row>
  </sheetData>
  <autoFilter ref="A2:EB53" xr:uid="{05D27CF2-3B68-42F3-B3C2-1FBDF411EA35}">
    <filterColumn colId="11">
      <filters>
        <filter val="AGENZIA A.M.G. srl"/>
        <filter val="AGENZIA ALFREDO FIORINO"/>
        <filter val="AGENZIA B.J.T. di BALZANI IADER"/>
        <filter val="AGENZIA CHILEA RAPP.ZE snc"/>
        <filter val="AGENZIA CRISTIAN VIRGILIO"/>
        <filter val="AGENZIA DANIELE TAMMONE"/>
        <filter val="Agenzia Dema"/>
        <filter val="AGENZIA Depaoli SAS di Depaoli Paolo &amp; C."/>
        <filter val="Agenzia ECO4 SRL"/>
        <filter val="AGENZIA EMMERRE SRL"/>
        <filter val="AGENZIA EMMETRE SRL"/>
        <filter val="AGENZIA ENERCLIMA srl"/>
        <filter val="AGENZIA ESTESA sas"/>
        <filter val="AGENZIA FABRIZIO GRILLI"/>
        <filter val="AGENZIA FILIPPO SCARPELLINI"/>
        <filter val="AGENZIA MARIGLIANO RAPPRESENTANZE di Marigliano Vincenzo"/>
        <filter val="AGENZIA PROMOTECNICA S.A.S."/>
        <filter val="AGENZIA Rappresentanze Salvatore Mauro"/>
        <filter val="AGENZIA RODOLFO CASTRONOVO &amp; C."/>
        <filter val="AGENZIA S&amp;F EQUIPE SRL"/>
        <filter val="AGENZIA TREGGI di Gianni Padrone"/>
        <filter val="DE PAOLI SRL"/>
      </filters>
    </filterColumn>
  </autoFilter>
  <pageMargins left="0.7" right="0.7" top="0.75" bottom="0.75" header="0.3" footer="0.3"/>
  <customProperties>
    <customPr name="_pios_id" r:id="rId1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E5ACAF-EAD7-4DCC-ACEB-03BE3C610169}">
          <x14:formula1>
            <xm:f>'Deep per Sconosc_menu@tendina'!$A$2:$A$9</xm:f>
          </x14:formula1>
          <xm:sqref>CQ1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4F886-79C7-47F1-ABDC-032B1F1F564A}">
  <sheetPr>
    <tabColor rgb="FF0070C0"/>
  </sheetPr>
  <dimension ref="A1:AL53"/>
  <sheetViews>
    <sheetView tabSelected="1" topLeftCell="M1" zoomScale="60" zoomScaleNormal="60" workbookViewId="0">
      <pane ySplit="2" topLeftCell="A3" activePane="bottomLeft" state="frozen"/>
      <selection activeCell="AT3" sqref="AT3:AT4356"/>
      <selection pane="bottomLeft" activeCell="AE3" sqref="AE3"/>
    </sheetView>
  </sheetViews>
  <sheetFormatPr defaultRowHeight="14.5" outlineLevelCol="1" x14ac:dyDescent="0.35"/>
  <cols>
    <col min="1" max="1" width="15.26953125" bestFit="1" customWidth="1"/>
    <col min="2" max="2" width="19.1796875" bestFit="1" customWidth="1"/>
    <col min="3" max="3" width="25.36328125" customWidth="1"/>
    <col min="4" max="4" width="35.7265625" style="17" customWidth="1"/>
    <col min="5" max="5" width="10.6328125" style="17" customWidth="1"/>
    <col min="6" max="6" width="15.54296875" style="17" customWidth="1"/>
    <col min="7" max="7" width="21.54296875" style="17" customWidth="1"/>
    <col min="8" max="8" width="47.36328125" style="17" customWidth="1"/>
    <col min="9" max="9" width="8.6328125" style="17" customWidth="1"/>
    <col min="10" max="10" width="14.26953125" customWidth="1"/>
    <col min="11" max="11" width="12.6328125" customWidth="1"/>
    <col min="12" max="12" width="10.7265625" customWidth="1"/>
    <col min="13" max="13" width="11.1796875" customWidth="1"/>
    <col min="14" max="14" width="9.453125" hidden="1" customWidth="1" outlineLevel="1"/>
    <col min="15" max="15" width="8.453125" customWidth="1" collapsed="1"/>
    <col min="16" max="16" width="6.90625" customWidth="1"/>
    <col min="17" max="17" width="10.08984375" customWidth="1"/>
    <col min="18" max="18" width="8.90625" customWidth="1"/>
    <col min="19" max="19" width="9" customWidth="1"/>
    <col min="20" max="20" width="10.81640625" hidden="1" customWidth="1" outlineLevel="1" collapsed="1"/>
    <col min="21" max="21" width="9.26953125" style="17" customWidth="1" collapsed="1"/>
    <col min="22" max="22" width="10.90625" style="17" customWidth="1"/>
    <col min="23" max="23" width="8.7265625" style="19" customWidth="1"/>
    <col min="24" max="24" width="12.7265625" style="17" customWidth="1"/>
    <col min="25" max="25" width="32.1796875" style="17" customWidth="1"/>
    <col min="26" max="26" width="44.54296875" customWidth="1"/>
    <col min="27" max="27" width="14.6328125" customWidth="1"/>
    <col min="28" max="28" width="11.7265625" bestFit="1" customWidth="1"/>
    <col min="29" max="32" width="25.36328125" style="132" customWidth="1"/>
    <col min="33" max="33" width="9.6328125" style="207" customWidth="1"/>
    <col min="34" max="34" width="32.54296875" customWidth="1"/>
    <col min="35" max="35" width="12.54296875" customWidth="1"/>
    <col min="36" max="37" width="12.54296875" hidden="1" customWidth="1" outlineLevel="1"/>
    <col min="38" max="38" width="8.7265625" collapsed="1"/>
  </cols>
  <sheetData>
    <row r="1" spans="1:37" x14ac:dyDescent="0.35">
      <c r="D1"/>
      <c r="E1"/>
      <c r="F1"/>
      <c r="G1"/>
      <c r="H1"/>
      <c r="I1"/>
      <c r="K1" s="1">
        <f t="shared" ref="K1:S1" si="0">SUBTOTAL(9,K3:K53)</f>
        <v>94</v>
      </c>
      <c r="L1" s="1">
        <f t="shared" si="0"/>
        <v>30</v>
      </c>
      <c r="M1" s="1">
        <f t="shared" si="0"/>
        <v>38</v>
      </c>
      <c r="N1" s="1">
        <f t="shared" si="0"/>
        <v>13</v>
      </c>
      <c r="O1" s="1">
        <f t="shared" si="0"/>
        <v>21</v>
      </c>
      <c r="P1" s="1">
        <f t="shared" si="0"/>
        <v>0</v>
      </c>
      <c r="Q1" s="1">
        <f t="shared" si="0"/>
        <v>2</v>
      </c>
      <c r="R1" s="1">
        <f t="shared" si="0"/>
        <v>15</v>
      </c>
      <c r="S1" s="1">
        <f t="shared" si="0"/>
        <v>0</v>
      </c>
      <c r="T1" s="1"/>
      <c r="U1"/>
      <c r="V1"/>
      <c r="W1"/>
      <c r="X1"/>
      <c r="Y1"/>
      <c r="AC1"/>
      <c r="AD1"/>
      <c r="AE1"/>
      <c r="AF1"/>
      <c r="AG1" s="205"/>
      <c r="AJ1" s="1">
        <f>SUBTOTAL(9,AJ3:AJ24020)</f>
        <v>25</v>
      </c>
      <c r="AK1" s="1">
        <f>SUBTOTAL(9,AK3:AK24020)</f>
        <v>15</v>
      </c>
    </row>
    <row r="2" spans="1:37" ht="58" x14ac:dyDescent="0.35">
      <c r="A2" s="120" t="s">
        <v>26</v>
      </c>
      <c r="B2" s="120" t="s">
        <v>228</v>
      </c>
      <c r="C2" s="120" t="s">
        <v>291</v>
      </c>
      <c r="D2" s="120" t="s">
        <v>229</v>
      </c>
      <c r="E2" s="125" t="s">
        <v>234</v>
      </c>
      <c r="F2" s="120" t="s">
        <v>42</v>
      </c>
      <c r="G2" s="120" t="s">
        <v>230</v>
      </c>
      <c r="H2" s="120" t="s">
        <v>249</v>
      </c>
      <c r="I2" s="120" t="s">
        <v>30</v>
      </c>
      <c r="J2" s="120" t="s">
        <v>0</v>
      </c>
      <c r="K2" s="196" t="s">
        <v>523</v>
      </c>
      <c r="L2" s="196" t="s">
        <v>250</v>
      </c>
      <c r="M2" s="197" t="s">
        <v>524</v>
      </c>
      <c r="N2" s="7" t="s">
        <v>137</v>
      </c>
      <c r="O2" s="198" t="s">
        <v>459</v>
      </c>
      <c r="P2" s="198" t="s">
        <v>469</v>
      </c>
      <c r="Q2" s="198" t="s">
        <v>470</v>
      </c>
      <c r="R2" s="198" t="s">
        <v>471</v>
      </c>
      <c r="S2" s="198" t="s">
        <v>472</v>
      </c>
      <c r="T2" s="173" t="s">
        <v>458</v>
      </c>
      <c r="U2" s="121" t="s">
        <v>231</v>
      </c>
      <c r="V2" s="121" t="s">
        <v>232</v>
      </c>
      <c r="W2" s="122" t="s">
        <v>233</v>
      </c>
      <c r="X2" s="120" t="s">
        <v>235</v>
      </c>
      <c r="Y2" s="120" t="s">
        <v>236</v>
      </c>
      <c r="Z2" s="120" t="s">
        <v>41</v>
      </c>
      <c r="AA2" s="120" t="s">
        <v>237</v>
      </c>
      <c r="AB2" s="125" t="s">
        <v>251</v>
      </c>
      <c r="AC2" s="203" t="s">
        <v>502</v>
      </c>
      <c r="AD2" s="203" t="s">
        <v>503</v>
      </c>
      <c r="AE2" s="203" t="s">
        <v>504</v>
      </c>
      <c r="AF2" s="203" t="s">
        <v>505</v>
      </c>
      <c r="AG2" s="204" t="s">
        <v>506</v>
      </c>
      <c r="AH2" s="140" t="s">
        <v>217</v>
      </c>
      <c r="AI2" s="140" t="s">
        <v>218</v>
      </c>
      <c r="AJ2" s="136" t="s">
        <v>488</v>
      </c>
      <c r="AK2" s="136" t="s">
        <v>435</v>
      </c>
    </row>
    <row r="3" spans="1:37" x14ac:dyDescent="0.35">
      <c r="A3" t="s">
        <v>8</v>
      </c>
      <c r="B3" t="s">
        <v>337</v>
      </c>
      <c r="C3" t="s">
        <v>292</v>
      </c>
      <c r="D3" t="s">
        <v>60</v>
      </c>
      <c r="E3" s="17" t="s">
        <v>45</v>
      </c>
      <c r="F3" t="s">
        <v>59</v>
      </c>
      <c r="G3" t="s">
        <v>59</v>
      </c>
      <c r="H3" t="s">
        <v>260</v>
      </c>
      <c r="I3" s="17" t="s">
        <v>332</v>
      </c>
      <c r="J3" t="s">
        <v>312</v>
      </c>
      <c r="N3">
        <v>0</v>
      </c>
      <c r="U3" t="s">
        <v>58</v>
      </c>
      <c r="V3" t="s">
        <v>51</v>
      </c>
      <c r="W3">
        <v>23.6</v>
      </c>
      <c r="X3" t="s">
        <v>474</v>
      </c>
      <c r="Y3" t="s">
        <v>61</v>
      </c>
      <c r="Z3" t="s">
        <v>56</v>
      </c>
      <c r="AA3" t="s">
        <v>99</v>
      </c>
      <c r="AB3" t="s">
        <v>150</v>
      </c>
      <c r="AC3" s="17"/>
      <c r="AD3" s="17"/>
      <c r="AE3" s="17"/>
      <c r="AF3" s="17"/>
      <c r="AG3" s="206"/>
    </row>
    <row r="4" spans="1:37" x14ac:dyDescent="0.35">
      <c r="A4" t="s">
        <v>160</v>
      </c>
      <c r="B4" t="s">
        <v>338</v>
      </c>
      <c r="C4" t="s">
        <v>293</v>
      </c>
      <c r="D4" s="17" t="s">
        <v>188</v>
      </c>
      <c r="E4" s="17" t="s">
        <v>45</v>
      </c>
      <c r="F4" s="17" t="s">
        <v>59</v>
      </c>
      <c r="G4" s="17" t="s">
        <v>59</v>
      </c>
      <c r="H4" s="17" t="s">
        <v>261</v>
      </c>
      <c r="I4" s="17" t="s">
        <v>332</v>
      </c>
      <c r="J4" t="s">
        <v>312</v>
      </c>
      <c r="N4">
        <v>0</v>
      </c>
      <c r="U4" s="17" t="s">
        <v>51</v>
      </c>
      <c r="V4" s="17" t="s">
        <v>51</v>
      </c>
      <c r="W4" s="19">
        <v>0</v>
      </c>
      <c r="X4" s="17" t="s">
        <v>189</v>
      </c>
      <c r="Y4" s="17" t="s">
        <v>190</v>
      </c>
      <c r="Z4" t="s">
        <v>56</v>
      </c>
      <c r="AA4" t="s">
        <v>99</v>
      </c>
      <c r="AB4" t="s">
        <v>150</v>
      </c>
      <c r="AC4" s="17"/>
      <c r="AD4" s="17"/>
      <c r="AE4" s="17"/>
      <c r="AF4" s="17"/>
      <c r="AG4" s="206"/>
    </row>
    <row r="5" spans="1:37" x14ac:dyDescent="0.35">
      <c r="A5" t="s">
        <v>376</v>
      </c>
      <c r="C5" t="s">
        <v>384</v>
      </c>
      <c r="D5" s="17" t="s">
        <v>385</v>
      </c>
      <c r="E5" s="17" t="s">
        <v>45</v>
      </c>
      <c r="F5" s="17" t="s">
        <v>257</v>
      </c>
      <c r="G5" s="17" t="e">
        <v>#N/A</v>
      </c>
      <c r="H5" s="17" t="e">
        <v>#N/A</v>
      </c>
      <c r="I5" s="17" t="s">
        <v>331</v>
      </c>
      <c r="J5" t="s">
        <v>313</v>
      </c>
      <c r="M5">
        <v>1</v>
      </c>
      <c r="N5">
        <v>0</v>
      </c>
      <c r="O5">
        <v>1</v>
      </c>
      <c r="Z5" t="s">
        <v>53</v>
      </c>
      <c r="AA5" t="s">
        <v>99</v>
      </c>
      <c r="AB5" t="s">
        <v>150</v>
      </c>
      <c r="AC5" s="17"/>
      <c r="AD5" s="17" t="s">
        <v>508</v>
      </c>
      <c r="AE5" s="17"/>
      <c r="AF5" s="17"/>
      <c r="AG5" s="206"/>
      <c r="AJ5">
        <v>1</v>
      </c>
      <c r="AK5">
        <v>1</v>
      </c>
    </row>
    <row r="6" spans="1:37" x14ac:dyDescent="0.35">
      <c r="A6" t="s">
        <v>314</v>
      </c>
      <c r="C6" t="s">
        <v>315</v>
      </c>
      <c r="D6" t="s">
        <v>316</v>
      </c>
      <c r="E6" s="17" t="s">
        <v>45</v>
      </c>
      <c r="F6" t="s">
        <v>257</v>
      </c>
      <c r="G6" t="s">
        <v>257</v>
      </c>
      <c r="H6" t="s">
        <v>397</v>
      </c>
      <c r="I6" s="17" t="s">
        <v>332</v>
      </c>
      <c r="J6" t="s">
        <v>313</v>
      </c>
      <c r="K6">
        <v>1</v>
      </c>
      <c r="N6">
        <v>0</v>
      </c>
      <c r="U6"/>
      <c r="V6"/>
      <c r="W6"/>
      <c r="X6"/>
      <c r="Y6"/>
      <c r="Z6" t="s">
        <v>53</v>
      </c>
      <c r="AA6" t="s">
        <v>99</v>
      </c>
      <c r="AB6" t="s">
        <v>150</v>
      </c>
      <c r="AC6" s="17" t="s">
        <v>507</v>
      </c>
      <c r="AD6" s="17"/>
      <c r="AE6" s="17" t="s">
        <v>515</v>
      </c>
      <c r="AF6" s="17"/>
      <c r="AG6" s="206"/>
    </row>
    <row r="7" spans="1:37" x14ac:dyDescent="0.35">
      <c r="A7" t="s">
        <v>377</v>
      </c>
      <c r="C7" t="s">
        <v>386</v>
      </c>
      <c r="D7" s="17" t="s">
        <v>387</v>
      </c>
      <c r="E7" s="17" t="s">
        <v>45</v>
      </c>
      <c r="F7" s="17" t="s">
        <v>257</v>
      </c>
      <c r="G7" s="17" t="e">
        <v>#N/A</v>
      </c>
      <c r="H7" s="17" t="e">
        <v>#N/A</v>
      </c>
      <c r="I7" s="17" t="s">
        <v>331</v>
      </c>
      <c r="J7" t="s">
        <v>313</v>
      </c>
      <c r="M7">
        <v>1</v>
      </c>
      <c r="N7">
        <v>0</v>
      </c>
      <c r="O7">
        <v>1</v>
      </c>
      <c r="Z7" t="s">
        <v>53</v>
      </c>
      <c r="AA7" t="s">
        <v>99</v>
      </c>
      <c r="AB7" t="s">
        <v>150</v>
      </c>
      <c r="AC7" s="17"/>
      <c r="AD7" s="17" t="s">
        <v>508</v>
      </c>
      <c r="AE7" s="17"/>
      <c r="AF7" s="17"/>
      <c r="AG7" s="206"/>
      <c r="AJ7">
        <v>1</v>
      </c>
      <c r="AK7">
        <v>1</v>
      </c>
    </row>
    <row r="8" spans="1:37" x14ac:dyDescent="0.35">
      <c r="A8" t="s">
        <v>327</v>
      </c>
      <c r="D8" s="17" t="s">
        <v>388</v>
      </c>
      <c r="E8" s="17" t="s">
        <v>45</v>
      </c>
      <c r="F8" s="17" t="s">
        <v>257</v>
      </c>
      <c r="G8" s="17" t="s">
        <v>257</v>
      </c>
      <c r="H8" s="17" t="s">
        <v>398</v>
      </c>
      <c r="I8" s="17" t="s">
        <v>332</v>
      </c>
      <c r="J8" t="s">
        <v>313</v>
      </c>
      <c r="K8">
        <v>2</v>
      </c>
      <c r="M8">
        <v>1</v>
      </c>
      <c r="N8">
        <v>0</v>
      </c>
      <c r="O8">
        <v>1</v>
      </c>
      <c r="Z8" t="s">
        <v>53</v>
      </c>
      <c r="AA8" t="s">
        <v>99</v>
      </c>
      <c r="AB8" t="s">
        <v>150</v>
      </c>
      <c r="AC8" s="17" t="s">
        <v>508</v>
      </c>
      <c r="AD8" s="17" t="s">
        <v>508</v>
      </c>
      <c r="AE8" s="17" t="s">
        <v>516</v>
      </c>
      <c r="AF8" s="17"/>
      <c r="AG8" s="206"/>
      <c r="AJ8">
        <v>1</v>
      </c>
    </row>
    <row r="9" spans="1:37" x14ac:dyDescent="0.35">
      <c r="A9" t="s">
        <v>328</v>
      </c>
      <c r="C9" t="s">
        <v>329</v>
      </c>
      <c r="D9" s="17" t="s">
        <v>330</v>
      </c>
      <c r="E9" s="17" t="s">
        <v>45</v>
      </c>
      <c r="F9" s="17" t="s">
        <v>257</v>
      </c>
      <c r="G9" s="17" t="s">
        <v>399</v>
      </c>
      <c r="H9" s="17" t="s">
        <v>400</v>
      </c>
      <c r="I9" s="17" t="s">
        <v>332</v>
      </c>
      <c r="J9" t="s">
        <v>313</v>
      </c>
      <c r="K9">
        <v>2</v>
      </c>
      <c r="N9">
        <v>0</v>
      </c>
      <c r="Z9" t="s">
        <v>53</v>
      </c>
      <c r="AA9" t="s">
        <v>99</v>
      </c>
      <c r="AB9" t="s">
        <v>150</v>
      </c>
      <c r="AC9" s="17" t="s">
        <v>508</v>
      </c>
      <c r="AD9" s="17"/>
      <c r="AE9" s="17" t="s">
        <v>516</v>
      </c>
      <c r="AF9" s="17"/>
      <c r="AG9" s="206"/>
    </row>
    <row r="10" spans="1:37" x14ac:dyDescent="0.35">
      <c r="A10" t="s">
        <v>84</v>
      </c>
      <c r="B10" t="s">
        <v>339</v>
      </c>
      <c r="C10" t="s">
        <v>294</v>
      </c>
      <c r="D10" s="17" t="s">
        <v>85</v>
      </c>
      <c r="E10" s="17" t="s">
        <v>45</v>
      </c>
      <c r="F10" s="17" t="s">
        <v>401</v>
      </c>
      <c r="G10" s="17" t="s">
        <v>252</v>
      </c>
      <c r="H10" s="17" t="s">
        <v>262</v>
      </c>
      <c r="I10" s="17" t="s">
        <v>332</v>
      </c>
      <c r="J10" t="s">
        <v>312</v>
      </c>
      <c r="N10">
        <v>0</v>
      </c>
      <c r="U10" s="17" t="s">
        <v>58</v>
      </c>
      <c r="V10" s="17" t="s">
        <v>51</v>
      </c>
      <c r="W10" s="19">
        <v>40.6</v>
      </c>
      <c r="X10" s="17" t="s">
        <v>86</v>
      </c>
      <c r="Y10" s="17" t="s">
        <v>87</v>
      </c>
      <c r="Z10" t="s">
        <v>56</v>
      </c>
      <c r="AA10" t="s">
        <v>99</v>
      </c>
      <c r="AB10" t="s">
        <v>150</v>
      </c>
      <c r="AC10" s="17"/>
      <c r="AD10" s="17"/>
      <c r="AE10" s="17"/>
      <c r="AF10" s="17"/>
      <c r="AG10" s="206"/>
    </row>
    <row r="11" spans="1:37" x14ac:dyDescent="0.35">
      <c r="A11" t="s">
        <v>317</v>
      </c>
      <c r="D11" s="17" t="s">
        <v>334</v>
      </c>
      <c r="E11" s="17" t="s">
        <v>1</v>
      </c>
      <c r="F11" s="17" t="s">
        <v>59</v>
      </c>
      <c r="G11" s="17" t="s">
        <v>82</v>
      </c>
      <c r="H11" s="17" t="s">
        <v>402</v>
      </c>
      <c r="I11" s="17" t="s">
        <v>358</v>
      </c>
      <c r="J11" t="s">
        <v>1</v>
      </c>
      <c r="K11">
        <v>17</v>
      </c>
      <c r="L11">
        <v>5</v>
      </c>
      <c r="M11">
        <v>11</v>
      </c>
      <c r="N11">
        <v>0</v>
      </c>
      <c r="O11">
        <v>2</v>
      </c>
      <c r="Q11">
        <v>1</v>
      </c>
      <c r="R11">
        <v>8</v>
      </c>
      <c r="Z11" t="s">
        <v>53</v>
      </c>
      <c r="AA11" t="s">
        <v>99</v>
      </c>
      <c r="AB11" t="s">
        <v>150</v>
      </c>
      <c r="AC11" s="17" t="s">
        <v>334</v>
      </c>
      <c r="AD11" s="17" t="s">
        <v>334</v>
      </c>
      <c r="AE11" s="17" t="s">
        <v>473</v>
      </c>
      <c r="AF11" s="17" t="s">
        <v>521</v>
      </c>
      <c r="AG11" s="206"/>
      <c r="AJ11">
        <v>6</v>
      </c>
      <c r="AK11">
        <v>3</v>
      </c>
    </row>
    <row r="12" spans="1:37" x14ac:dyDescent="0.35">
      <c r="A12" t="s">
        <v>152</v>
      </c>
      <c r="C12" t="s">
        <v>280</v>
      </c>
      <c r="D12" s="17" t="s">
        <v>238</v>
      </c>
      <c r="E12" s="17" t="s">
        <v>45</v>
      </c>
      <c r="F12" s="17" t="s">
        <v>401</v>
      </c>
      <c r="G12" s="17" t="s">
        <v>403</v>
      </c>
      <c r="H12" s="17" t="s">
        <v>404</v>
      </c>
      <c r="I12" s="17" t="s">
        <v>332</v>
      </c>
      <c r="J12" t="s">
        <v>313</v>
      </c>
      <c r="N12">
        <v>0</v>
      </c>
      <c r="Z12" t="s">
        <v>53</v>
      </c>
      <c r="AA12" t="s">
        <v>99</v>
      </c>
      <c r="AB12" t="s">
        <v>150</v>
      </c>
      <c r="AC12" s="17"/>
      <c r="AD12" s="17"/>
      <c r="AE12" s="17"/>
      <c r="AF12" s="17"/>
      <c r="AG12" s="206"/>
    </row>
    <row r="13" spans="1:37" x14ac:dyDescent="0.35">
      <c r="A13" t="s">
        <v>7</v>
      </c>
      <c r="C13" t="s">
        <v>281</v>
      </c>
      <c r="D13" s="17" t="s">
        <v>239</v>
      </c>
      <c r="E13" s="17" t="s">
        <v>45</v>
      </c>
      <c r="F13" s="17" t="s">
        <v>59</v>
      </c>
      <c r="G13" s="17" t="s">
        <v>405</v>
      </c>
      <c r="H13" s="17" t="s">
        <v>406</v>
      </c>
      <c r="I13" s="17" t="s">
        <v>332</v>
      </c>
      <c r="J13" t="s">
        <v>313</v>
      </c>
      <c r="K13">
        <v>1</v>
      </c>
      <c r="N13">
        <v>0</v>
      </c>
      <c r="Z13" t="s">
        <v>53</v>
      </c>
      <c r="AA13" t="s">
        <v>99</v>
      </c>
      <c r="AB13" t="s">
        <v>150</v>
      </c>
      <c r="AC13" s="17" t="s">
        <v>509</v>
      </c>
      <c r="AD13" s="17"/>
      <c r="AE13" s="17" t="s">
        <v>517</v>
      </c>
      <c r="AF13" s="17"/>
      <c r="AG13" s="206"/>
    </row>
    <row r="14" spans="1:37" x14ac:dyDescent="0.35">
      <c r="A14" t="s">
        <v>378</v>
      </c>
      <c r="C14" t="s">
        <v>383</v>
      </c>
      <c r="D14" t="s">
        <v>18</v>
      </c>
      <c r="E14" s="17" t="s">
        <v>1</v>
      </c>
      <c r="F14" t="s">
        <v>401</v>
      </c>
      <c r="G14" t="e">
        <v>#N/A</v>
      </c>
      <c r="H14" t="e">
        <v>#N/A</v>
      </c>
      <c r="I14" s="17" t="s">
        <v>358</v>
      </c>
      <c r="J14" t="s">
        <v>1</v>
      </c>
      <c r="K14">
        <v>1</v>
      </c>
      <c r="L14">
        <v>1</v>
      </c>
      <c r="M14">
        <v>1</v>
      </c>
      <c r="N14">
        <v>0</v>
      </c>
      <c r="R14">
        <v>1</v>
      </c>
      <c r="U14"/>
      <c r="V14"/>
      <c r="W14"/>
      <c r="X14"/>
      <c r="Y14"/>
      <c r="Z14" t="s">
        <v>53</v>
      </c>
      <c r="AA14" t="s">
        <v>99</v>
      </c>
      <c r="AB14" t="s">
        <v>150</v>
      </c>
      <c r="AC14" s="17" t="s">
        <v>510</v>
      </c>
      <c r="AD14" s="17" t="s">
        <v>510</v>
      </c>
      <c r="AE14" s="17"/>
      <c r="AF14" s="17"/>
      <c r="AG14" s="206"/>
    </row>
    <row r="15" spans="1:37" x14ac:dyDescent="0.35">
      <c r="A15" t="s">
        <v>379</v>
      </c>
      <c r="C15" t="s">
        <v>389</v>
      </c>
      <c r="D15" s="17" t="s">
        <v>390</v>
      </c>
      <c r="E15" s="17" t="s">
        <v>45</v>
      </c>
      <c r="F15" s="17" t="s">
        <v>401</v>
      </c>
      <c r="G15" s="17" t="e">
        <v>#N/A</v>
      </c>
      <c r="H15" s="17" t="e">
        <v>#N/A</v>
      </c>
      <c r="I15" s="17" t="s">
        <v>331</v>
      </c>
      <c r="J15" t="s">
        <v>313</v>
      </c>
      <c r="M15">
        <v>1</v>
      </c>
      <c r="N15">
        <v>0</v>
      </c>
      <c r="R15">
        <v>1</v>
      </c>
      <c r="Z15" t="s">
        <v>53</v>
      </c>
      <c r="AA15" t="s">
        <v>99</v>
      </c>
      <c r="AB15" t="s">
        <v>150</v>
      </c>
      <c r="AC15" s="17"/>
      <c r="AD15" s="17" t="s">
        <v>510</v>
      </c>
      <c r="AE15" s="17"/>
      <c r="AF15" s="17"/>
      <c r="AG15" s="206"/>
      <c r="AJ15">
        <v>1</v>
      </c>
    </row>
    <row r="16" spans="1:37" x14ac:dyDescent="0.35">
      <c r="A16" t="s">
        <v>6</v>
      </c>
      <c r="B16" t="s">
        <v>340</v>
      </c>
      <c r="C16" t="s">
        <v>295</v>
      </c>
      <c r="D16" s="17" t="s">
        <v>156</v>
      </c>
      <c r="E16" s="17" t="s">
        <v>45</v>
      </c>
      <c r="F16" s="17" t="s">
        <v>59</v>
      </c>
      <c r="G16" s="17" t="s">
        <v>59</v>
      </c>
      <c r="H16" s="17" t="s">
        <v>263</v>
      </c>
      <c r="I16" s="17" t="s">
        <v>332</v>
      </c>
      <c r="J16" t="s">
        <v>312</v>
      </c>
      <c r="K16">
        <v>18</v>
      </c>
      <c r="L16">
        <v>5</v>
      </c>
      <c r="M16">
        <v>4</v>
      </c>
      <c r="N16">
        <v>1</v>
      </c>
      <c r="O16">
        <v>4</v>
      </c>
      <c r="T16" t="b">
        <v>1</v>
      </c>
      <c r="U16" s="17" t="s">
        <v>58</v>
      </c>
      <c r="V16" s="17" t="s">
        <v>58</v>
      </c>
      <c r="W16" s="19">
        <v>143.13999999999999</v>
      </c>
      <c r="X16" s="17" t="s">
        <v>169</v>
      </c>
      <c r="Y16" s="17" t="s">
        <v>170</v>
      </c>
      <c r="Z16" t="s">
        <v>56</v>
      </c>
      <c r="AA16" t="s">
        <v>99</v>
      </c>
      <c r="AB16" t="s">
        <v>150</v>
      </c>
      <c r="AC16" s="17" t="s">
        <v>511</v>
      </c>
      <c r="AD16" s="17" t="s">
        <v>511</v>
      </c>
      <c r="AE16" s="17" t="s">
        <v>473</v>
      </c>
      <c r="AF16" s="17" t="s">
        <v>514</v>
      </c>
      <c r="AG16" s="206"/>
      <c r="AJ16">
        <v>4</v>
      </c>
      <c r="AK16">
        <v>3</v>
      </c>
    </row>
    <row r="17" spans="1:37" x14ac:dyDescent="0.35">
      <c r="A17" t="s">
        <v>151</v>
      </c>
      <c r="D17" s="17" t="s">
        <v>391</v>
      </c>
      <c r="E17" s="17" t="s">
        <v>45</v>
      </c>
      <c r="F17" s="17" t="s">
        <v>59</v>
      </c>
      <c r="G17" s="17" t="s">
        <v>407</v>
      </c>
      <c r="H17" s="17" t="s">
        <v>408</v>
      </c>
      <c r="I17" s="17" t="s">
        <v>332</v>
      </c>
      <c r="J17" t="s">
        <v>313</v>
      </c>
      <c r="K17">
        <v>2</v>
      </c>
      <c r="M17">
        <v>2</v>
      </c>
      <c r="N17">
        <v>0</v>
      </c>
      <c r="O17">
        <v>2</v>
      </c>
      <c r="Z17" t="s">
        <v>53</v>
      </c>
      <c r="AA17" t="s">
        <v>99</v>
      </c>
      <c r="AB17" t="s">
        <v>150</v>
      </c>
      <c r="AC17" s="17" t="s">
        <v>509</v>
      </c>
      <c r="AD17" s="17" t="s">
        <v>509</v>
      </c>
      <c r="AE17" s="17" t="s">
        <v>517</v>
      </c>
      <c r="AF17" s="17" t="s">
        <v>517</v>
      </c>
      <c r="AG17" s="206"/>
      <c r="AJ17">
        <v>2</v>
      </c>
    </row>
    <row r="18" spans="1:37" x14ac:dyDescent="0.35">
      <c r="A18" t="s">
        <v>3</v>
      </c>
      <c r="C18" t="s">
        <v>371</v>
      </c>
      <c r="D18" s="17" t="s">
        <v>372</v>
      </c>
      <c r="E18" s="17" t="s">
        <v>1</v>
      </c>
      <c r="F18" s="17" t="s">
        <v>59</v>
      </c>
      <c r="G18" s="17" t="s">
        <v>405</v>
      </c>
      <c r="H18" s="17" t="s">
        <v>409</v>
      </c>
      <c r="I18" s="17" t="s">
        <v>358</v>
      </c>
      <c r="J18" t="s">
        <v>1</v>
      </c>
      <c r="K18">
        <v>7</v>
      </c>
      <c r="L18">
        <v>2</v>
      </c>
      <c r="N18">
        <v>0</v>
      </c>
      <c r="Z18" t="s">
        <v>53</v>
      </c>
      <c r="AA18" t="s">
        <v>99</v>
      </c>
      <c r="AB18" t="s">
        <v>150</v>
      </c>
      <c r="AC18" s="17" t="s">
        <v>509</v>
      </c>
      <c r="AD18" s="17"/>
      <c r="AE18" s="17" t="s">
        <v>519</v>
      </c>
      <c r="AF18" s="17"/>
      <c r="AG18" s="206"/>
    </row>
    <row r="19" spans="1:37" x14ac:dyDescent="0.35">
      <c r="A19" t="s">
        <v>11</v>
      </c>
      <c r="B19" t="s">
        <v>341</v>
      </c>
      <c r="C19" t="s">
        <v>157</v>
      </c>
      <c r="D19" t="s">
        <v>157</v>
      </c>
      <c r="E19" s="17" t="s">
        <v>45</v>
      </c>
      <c r="F19" t="s">
        <v>59</v>
      </c>
      <c r="G19" t="s">
        <v>59</v>
      </c>
      <c r="H19" t="s">
        <v>264</v>
      </c>
      <c r="I19" s="17" t="s">
        <v>332</v>
      </c>
      <c r="J19" t="s">
        <v>312</v>
      </c>
      <c r="K19">
        <v>10</v>
      </c>
      <c r="L19">
        <v>5</v>
      </c>
      <c r="M19">
        <v>5</v>
      </c>
      <c r="N19">
        <v>5</v>
      </c>
      <c r="O19">
        <v>5</v>
      </c>
      <c r="T19" t="b">
        <v>1</v>
      </c>
      <c r="U19" t="s">
        <v>58</v>
      </c>
      <c r="V19" t="s">
        <v>58</v>
      </c>
      <c r="W19">
        <v>29.5</v>
      </c>
      <c r="X19" t="s">
        <v>64</v>
      </c>
      <c r="Y19" t="s">
        <v>65</v>
      </c>
      <c r="Z19" t="s">
        <v>56</v>
      </c>
      <c r="AA19" t="s">
        <v>99</v>
      </c>
      <c r="AB19" t="s">
        <v>150</v>
      </c>
      <c r="AC19" s="17" t="s">
        <v>512</v>
      </c>
      <c r="AD19" s="17" t="s">
        <v>511</v>
      </c>
      <c r="AE19" s="17" t="s">
        <v>157</v>
      </c>
      <c r="AF19" s="17" t="s">
        <v>157</v>
      </c>
      <c r="AG19" s="206" t="s">
        <v>501</v>
      </c>
      <c r="AJ19">
        <v>5</v>
      </c>
      <c r="AK19">
        <v>5</v>
      </c>
    </row>
    <row r="20" spans="1:37" x14ac:dyDescent="0.35">
      <c r="A20" t="s">
        <v>19</v>
      </c>
      <c r="C20" t="s">
        <v>282</v>
      </c>
      <c r="D20" t="s">
        <v>240</v>
      </c>
      <c r="E20" s="17" t="s">
        <v>45</v>
      </c>
      <c r="F20" t="s">
        <v>59</v>
      </c>
      <c r="G20" t="s">
        <v>410</v>
      </c>
      <c r="H20" t="s">
        <v>411</v>
      </c>
      <c r="I20" s="17" t="s">
        <v>332</v>
      </c>
      <c r="J20" t="s">
        <v>313</v>
      </c>
      <c r="N20">
        <v>0</v>
      </c>
      <c r="U20"/>
      <c r="V20"/>
      <c r="W20"/>
      <c r="X20"/>
      <c r="Y20"/>
      <c r="Z20" t="s">
        <v>53</v>
      </c>
      <c r="AA20" t="s">
        <v>99</v>
      </c>
      <c r="AB20" t="s">
        <v>150</v>
      </c>
      <c r="AC20" s="17"/>
      <c r="AD20" s="17"/>
      <c r="AE20" s="17"/>
      <c r="AF20" s="17"/>
      <c r="AG20" s="206"/>
    </row>
    <row r="21" spans="1:37" x14ac:dyDescent="0.35">
      <c r="A21" t="s">
        <v>153</v>
      </c>
      <c r="C21" t="s">
        <v>204</v>
      </c>
      <c r="D21" t="s">
        <v>204</v>
      </c>
      <c r="E21" s="17" t="s">
        <v>45</v>
      </c>
      <c r="F21" t="s">
        <v>59</v>
      </c>
      <c r="G21" t="s">
        <v>405</v>
      </c>
      <c r="H21" t="s">
        <v>412</v>
      </c>
      <c r="I21" s="17" t="s">
        <v>332</v>
      </c>
      <c r="J21" t="s">
        <v>313</v>
      </c>
      <c r="K21">
        <v>1</v>
      </c>
      <c r="N21">
        <v>0</v>
      </c>
      <c r="U21"/>
      <c r="V21"/>
      <c r="W21"/>
      <c r="X21"/>
      <c r="Y21"/>
      <c r="Z21" t="s">
        <v>53</v>
      </c>
      <c r="AA21" t="s">
        <v>99</v>
      </c>
      <c r="AB21" t="s">
        <v>150</v>
      </c>
      <c r="AC21" s="17" t="s">
        <v>333</v>
      </c>
      <c r="AD21" s="17"/>
      <c r="AE21" s="17" t="s">
        <v>518</v>
      </c>
      <c r="AF21" s="17"/>
      <c r="AG21" s="206"/>
    </row>
    <row r="22" spans="1:37" x14ac:dyDescent="0.35">
      <c r="A22" t="s">
        <v>167</v>
      </c>
      <c r="B22" t="s">
        <v>342</v>
      </c>
      <c r="C22" t="s">
        <v>296</v>
      </c>
      <c r="D22" s="17" t="s">
        <v>197</v>
      </c>
      <c r="E22" s="17" t="s">
        <v>45</v>
      </c>
      <c r="F22" s="17" t="s">
        <v>59</v>
      </c>
      <c r="G22" s="17" t="s">
        <v>59</v>
      </c>
      <c r="H22" s="17" t="s">
        <v>265</v>
      </c>
      <c r="I22" s="17" t="s">
        <v>332</v>
      </c>
      <c r="J22" t="s">
        <v>312</v>
      </c>
      <c r="N22">
        <v>0</v>
      </c>
      <c r="U22" s="17" t="s">
        <v>51</v>
      </c>
      <c r="V22" s="17" t="s">
        <v>51</v>
      </c>
      <c r="W22" s="19">
        <v>0</v>
      </c>
      <c r="X22" s="17" t="s">
        <v>475</v>
      </c>
      <c r="Y22" s="17" t="s">
        <v>198</v>
      </c>
      <c r="Z22" t="s">
        <v>56</v>
      </c>
      <c r="AA22" t="s">
        <v>99</v>
      </c>
      <c r="AB22" t="s">
        <v>150</v>
      </c>
      <c r="AC22" s="17"/>
      <c r="AD22" s="17"/>
      <c r="AE22" s="17"/>
      <c r="AF22" s="17"/>
      <c r="AG22" s="206"/>
    </row>
    <row r="23" spans="1:37" x14ac:dyDescent="0.35">
      <c r="A23" t="s">
        <v>2</v>
      </c>
      <c r="B23" t="s">
        <v>343</v>
      </c>
      <c r="C23" t="s">
        <v>297</v>
      </c>
      <c r="D23" t="s">
        <v>66</v>
      </c>
      <c r="E23" s="17" t="s">
        <v>45</v>
      </c>
      <c r="F23" t="s">
        <v>59</v>
      </c>
      <c r="G23" t="s">
        <v>59</v>
      </c>
      <c r="H23" t="s">
        <v>266</v>
      </c>
      <c r="I23" s="17" t="s">
        <v>332</v>
      </c>
      <c r="J23" t="s">
        <v>312</v>
      </c>
      <c r="K23">
        <v>2</v>
      </c>
      <c r="L23">
        <v>1</v>
      </c>
      <c r="M23">
        <v>1</v>
      </c>
      <c r="N23">
        <v>0</v>
      </c>
      <c r="Q23">
        <v>1</v>
      </c>
      <c r="U23" t="s">
        <v>58</v>
      </c>
      <c r="V23" t="s">
        <v>58</v>
      </c>
      <c r="W23">
        <v>0</v>
      </c>
      <c r="X23" t="s">
        <v>67</v>
      </c>
      <c r="Y23" t="s">
        <v>68</v>
      </c>
      <c r="Z23" t="s">
        <v>56</v>
      </c>
      <c r="AA23" t="s">
        <v>99</v>
      </c>
      <c r="AB23" t="s">
        <v>150</v>
      </c>
      <c r="AC23" s="17"/>
      <c r="AD23" s="17" t="s">
        <v>512</v>
      </c>
      <c r="AE23" s="17"/>
      <c r="AF23" s="17"/>
      <c r="AG23" s="206"/>
    </row>
    <row r="24" spans="1:37" x14ac:dyDescent="0.35">
      <c r="A24" t="s">
        <v>380</v>
      </c>
      <c r="C24" t="s">
        <v>392</v>
      </c>
      <c r="D24" s="17" t="s">
        <v>393</v>
      </c>
      <c r="E24" s="17" t="s">
        <v>45</v>
      </c>
      <c r="F24" s="17" t="s">
        <v>401</v>
      </c>
      <c r="G24" s="17" t="e">
        <v>#N/A</v>
      </c>
      <c r="H24" s="17" t="e">
        <v>#N/A</v>
      </c>
      <c r="I24" s="17" t="s">
        <v>331</v>
      </c>
      <c r="J24" t="s">
        <v>313</v>
      </c>
      <c r="M24">
        <v>1</v>
      </c>
      <c r="N24">
        <v>0</v>
      </c>
      <c r="O24">
        <v>1</v>
      </c>
      <c r="Z24" t="s">
        <v>53</v>
      </c>
      <c r="AA24" t="s">
        <v>99</v>
      </c>
      <c r="AB24" t="s">
        <v>150</v>
      </c>
      <c r="AC24" s="17"/>
      <c r="AD24" s="17" t="s">
        <v>510</v>
      </c>
      <c r="AE24" s="17"/>
      <c r="AF24" s="17" t="s">
        <v>515</v>
      </c>
      <c r="AG24" s="206"/>
      <c r="AJ24">
        <v>1</v>
      </c>
      <c r="AK24">
        <v>1</v>
      </c>
    </row>
    <row r="25" spans="1:37" x14ac:dyDescent="0.35">
      <c r="A25" t="s">
        <v>164</v>
      </c>
      <c r="B25" t="s">
        <v>344</v>
      </c>
      <c r="C25" t="s">
        <v>298</v>
      </c>
      <c r="D25" t="s">
        <v>185</v>
      </c>
      <c r="E25" s="17" t="s">
        <v>45</v>
      </c>
      <c r="F25" t="s">
        <v>59</v>
      </c>
      <c r="G25" t="s">
        <v>59</v>
      </c>
      <c r="H25" t="s">
        <v>263</v>
      </c>
      <c r="I25" s="17" t="s">
        <v>332</v>
      </c>
      <c r="J25" t="s">
        <v>312</v>
      </c>
      <c r="N25">
        <v>0</v>
      </c>
      <c r="U25" t="s">
        <v>51</v>
      </c>
      <c r="V25" t="s">
        <v>51</v>
      </c>
      <c r="W25">
        <v>0</v>
      </c>
      <c r="X25" t="s">
        <v>186</v>
      </c>
      <c r="Y25" t="s">
        <v>187</v>
      </c>
      <c r="Z25" t="s">
        <v>56</v>
      </c>
      <c r="AA25" t="s">
        <v>99</v>
      </c>
      <c r="AB25" t="s">
        <v>150</v>
      </c>
      <c r="AC25" s="17"/>
      <c r="AD25" s="17"/>
      <c r="AE25" s="17"/>
      <c r="AF25" s="17"/>
      <c r="AG25" s="206"/>
    </row>
    <row r="26" spans="1:37" x14ac:dyDescent="0.35">
      <c r="A26" t="s">
        <v>165</v>
      </c>
      <c r="B26" t="s">
        <v>345</v>
      </c>
      <c r="C26" t="s">
        <v>299</v>
      </c>
      <c r="D26" s="17" t="s">
        <v>191</v>
      </c>
      <c r="E26" s="17" t="s">
        <v>45</v>
      </c>
      <c r="F26" s="17" t="s">
        <v>59</v>
      </c>
      <c r="G26" s="17" t="s">
        <v>59</v>
      </c>
      <c r="H26" s="17" t="s">
        <v>267</v>
      </c>
      <c r="I26" s="17" t="s">
        <v>332</v>
      </c>
      <c r="J26" t="s">
        <v>312</v>
      </c>
      <c r="N26">
        <v>0</v>
      </c>
      <c r="U26" s="17" t="s">
        <v>51</v>
      </c>
      <c r="V26" s="17" t="s">
        <v>51</v>
      </c>
      <c r="W26" s="19">
        <v>0</v>
      </c>
      <c r="X26" s="17">
        <v>0</v>
      </c>
      <c r="Y26" s="17" t="s">
        <v>192</v>
      </c>
      <c r="Z26" t="s">
        <v>56</v>
      </c>
      <c r="AA26" t="s">
        <v>99</v>
      </c>
      <c r="AB26" t="s">
        <v>150</v>
      </c>
      <c r="AC26" s="17"/>
      <c r="AD26" s="17"/>
      <c r="AE26" s="17"/>
      <c r="AF26" s="17"/>
      <c r="AG26" s="206"/>
    </row>
    <row r="27" spans="1:37" x14ac:dyDescent="0.35">
      <c r="A27" t="s">
        <v>154</v>
      </c>
      <c r="B27" t="s">
        <v>346</v>
      </c>
      <c r="C27" t="s">
        <v>300</v>
      </c>
      <c r="D27" s="17" t="s">
        <v>173</v>
      </c>
      <c r="E27" s="17" t="s">
        <v>45</v>
      </c>
      <c r="F27" s="17" t="s">
        <v>318</v>
      </c>
      <c r="G27" s="17" t="s">
        <v>174</v>
      </c>
      <c r="H27" s="17" t="s">
        <v>268</v>
      </c>
      <c r="I27" s="17" t="s">
        <v>332</v>
      </c>
      <c r="J27" t="s">
        <v>312</v>
      </c>
      <c r="N27">
        <v>0</v>
      </c>
      <c r="U27" s="17" t="s">
        <v>51</v>
      </c>
      <c r="V27" s="17" t="s">
        <v>51</v>
      </c>
      <c r="W27" s="19">
        <v>5.26</v>
      </c>
      <c r="X27" s="17" t="s">
        <v>175</v>
      </c>
      <c r="Y27" s="17" t="s">
        <v>176</v>
      </c>
      <c r="Z27" t="s">
        <v>56</v>
      </c>
      <c r="AA27" t="s">
        <v>99</v>
      </c>
      <c r="AB27" t="s">
        <v>150</v>
      </c>
      <c r="AC27" s="17"/>
      <c r="AD27" s="17"/>
      <c r="AE27" s="17"/>
      <c r="AF27" s="17"/>
      <c r="AG27" s="206"/>
    </row>
    <row r="28" spans="1:37" x14ac:dyDescent="0.35">
      <c r="A28" t="s">
        <v>17</v>
      </c>
      <c r="C28" t="s">
        <v>283</v>
      </c>
      <c r="D28" t="s">
        <v>241</v>
      </c>
      <c r="E28" s="17" t="s">
        <v>45</v>
      </c>
      <c r="F28" t="s">
        <v>59</v>
      </c>
      <c r="G28" t="s">
        <v>59</v>
      </c>
      <c r="H28" t="s">
        <v>413</v>
      </c>
      <c r="I28" s="17" t="s">
        <v>332</v>
      </c>
      <c r="J28" t="s">
        <v>313</v>
      </c>
      <c r="K28">
        <v>1</v>
      </c>
      <c r="N28">
        <v>0</v>
      </c>
      <c r="U28"/>
      <c r="V28"/>
      <c r="W28"/>
      <c r="X28"/>
      <c r="Y28"/>
      <c r="Z28" t="s">
        <v>53</v>
      </c>
      <c r="AA28" t="s">
        <v>99</v>
      </c>
      <c r="AB28" t="s">
        <v>150</v>
      </c>
      <c r="AC28" s="17" t="s">
        <v>512</v>
      </c>
      <c r="AD28" s="17"/>
      <c r="AE28" s="17"/>
      <c r="AF28" s="17"/>
      <c r="AG28" s="206"/>
    </row>
    <row r="29" spans="1:37" x14ac:dyDescent="0.35">
      <c r="A29" t="s">
        <v>89</v>
      </c>
      <c r="B29" t="s">
        <v>161</v>
      </c>
      <c r="C29" t="s">
        <v>301</v>
      </c>
      <c r="D29" s="17" t="s">
        <v>90</v>
      </c>
      <c r="E29" s="17" t="s">
        <v>45</v>
      </c>
      <c r="F29" s="17" t="s">
        <v>59</v>
      </c>
      <c r="G29" s="17" t="s">
        <v>91</v>
      </c>
      <c r="H29" s="17" t="s">
        <v>269</v>
      </c>
      <c r="I29" s="17" t="s">
        <v>332</v>
      </c>
      <c r="J29" t="s">
        <v>312</v>
      </c>
      <c r="N29">
        <v>0</v>
      </c>
      <c r="U29" s="17" t="s">
        <v>51</v>
      </c>
      <c r="V29" s="17" t="s">
        <v>51</v>
      </c>
      <c r="W29" s="19">
        <v>0</v>
      </c>
      <c r="X29" s="17" t="s">
        <v>92</v>
      </c>
      <c r="Y29" s="17" t="s">
        <v>93</v>
      </c>
      <c r="Z29" t="s">
        <v>56</v>
      </c>
      <c r="AA29" t="s">
        <v>99</v>
      </c>
      <c r="AB29" t="s">
        <v>150</v>
      </c>
      <c r="AC29" s="17"/>
      <c r="AD29" s="17"/>
      <c r="AE29" s="17"/>
      <c r="AF29" s="17"/>
      <c r="AG29" s="206"/>
    </row>
    <row r="30" spans="1:37" x14ac:dyDescent="0.35">
      <c r="A30" t="s">
        <v>166</v>
      </c>
      <c r="B30" t="s">
        <v>347</v>
      </c>
      <c r="C30" t="s">
        <v>302</v>
      </c>
      <c r="D30" s="17" t="s">
        <v>193</v>
      </c>
      <c r="E30" s="17" t="s">
        <v>45</v>
      </c>
      <c r="F30" s="17" t="s">
        <v>318</v>
      </c>
      <c r="G30" s="17" t="s">
        <v>194</v>
      </c>
      <c r="H30" s="17" t="s">
        <v>270</v>
      </c>
      <c r="I30" s="17" t="s">
        <v>332</v>
      </c>
      <c r="J30" t="s">
        <v>312</v>
      </c>
      <c r="N30">
        <v>0</v>
      </c>
      <c r="U30" s="17" t="s">
        <v>51</v>
      </c>
      <c r="V30" s="17" t="s">
        <v>51</v>
      </c>
      <c r="W30" s="19">
        <v>0</v>
      </c>
      <c r="X30" s="17" t="s">
        <v>195</v>
      </c>
      <c r="Y30" s="17" t="s">
        <v>196</v>
      </c>
      <c r="Z30" t="s">
        <v>56</v>
      </c>
      <c r="AA30" t="s">
        <v>99</v>
      </c>
      <c r="AB30" t="s">
        <v>150</v>
      </c>
      <c r="AC30" s="17"/>
      <c r="AD30" s="17"/>
      <c r="AE30" s="17"/>
      <c r="AF30" s="17"/>
      <c r="AG30" s="206"/>
    </row>
    <row r="31" spans="1:37" x14ac:dyDescent="0.35">
      <c r="A31" t="s">
        <v>362</v>
      </c>
      <c r="C31" t="s">
        <v>363</v>
      </c>
      <c r="D31" s="17" t="s">
        <v>364</v>
      </c>
      <c r="E31" s="17" t="s">
        <v>45</v>
      </c>
      <c r="F31" s="17" t="s">
        <v>59</v>
      </c>
      <c r="G31" s="17" t="s">
        <v>414</v>
      </c>
      <c r="H31" s="17" t="s">
        <v>415</v>
      </c>
      <c r="I31" s="17" t="s">
        <v>332</v>
      </c>
      <c r="J31" t="s">
        <v>313</v>
      </c>
      <c r="K31">
        <v>1</v>
      </c>
      <c r="N31">
        <v>0</v>
      </c>
      <c r="Z31" t="s">
        <v>53</v>
      </c>
      <c r="AA31" t="s">
        <v>99</v>
      </c>
      <c r="AB31" t="s">
        <v>150</v>
      </c>
      <c r="AC31" s="17" t="s">
        <v>512</v>
      </c>
      <c r="AD31" s="17"/>
      <c r="AE31" s="17"/>
      <c r="AF31" s="17"/>
      <c r="AG31" s="206"/>
    </row>
    <row r="32" spans="1:37" x14ac:dyDescent="0.35">
      <c r="A32" t="s">
        <v>20</v>
      </c>
      <c r="B32" t="s">
        <v>348</v>
      </c>
      <c r="C32" t="s">
        <v>303</v>
      </c>
      <c r="D32" s="17" t="s">
        <v>135</v>
      </c>
      <c r="E32" s="17" t="s">
        <v>45</v>
      </c>
      <c r="F32" s="17" t="s">
        <v>318</v>
      </c>
      <c r="G32" s="17" t="s">
        <v>88</v>
      </c>
      <c r="H32" s="17" t="s">
        <v>271</v>
      </c>
      <c r="I32" s="17" t="s">
        <v>332</v>
      </c>
      <c r="J32" t="s">
        <v>312</v>
      </c>
      <c r="K32">
        <v>6</v>
      </c>
      <c r="L32">
        <v>1</v>
      </c>
      <c r="M32">
        <v>2</v>
      </c>
      <c r="N32">
        <v>2</v>
      </c>
      <c r="R32">
        <v>2</v>
      </c>
      <c r="U32" s="17" t="s">
        <v>58</v>
      </c>
      <c r="V32" s="17" t="s">
        <v>58</v>
      </c>
      <c r="W32" s="19">
        <v>131.02000000000001</v>
      </c>
      <c r="X32" s="17" t="s">
        <v>171</v>
      </c>
      <c r="Y32" s="17" t="s">
        <v>172</v>
      </c>
      <c r="Z32" t="s">
        <v>56</v>
      </c>
      <c r="AA32" t="s">
        <v>99</v>
      </c>
      <c r="AB32" t="s">
        <v>150</v>
      </c>
      <c r="AC32" s="17"/>
      <c r="AD32" s="17"/>
      <c r="AE32" s="17" t="s">
        <v>520</v>
      </c>
      <c r="AF32" s="17"/>
      <c r="AG32" s="206" t="s">
        <v>501</v>
      </c>
    </row>
    <row r="33" spans="1:33" x14ac:dyDescent="0.35">
      <c r="A33" t="s">
        <v>80</v>
      </c>
      <c r="B33" t="s">
        <v>349</v>
      </c>
      <c r="C33" t="s">
        <v>304</v>
      </c>
      <c r="D33" s="17" t="s">
        <v>81</v>
      </c>
      <c r="E33" s="17" t="s">
        <v>45</v>
      </c>
      <c r="F33" s="17" t="s">
        <v>59</v>
      </c>
      <c r="G33" s="17" t="s">
        <v>82</v>
      </c>
      <c r="H33" s="17" t="s">
        <v>272</v>
      </c>
      <c r="I33" s="17" t="s">
        <v>332</v>
      </c>
      <c r="J33" t="s">
        <v>312</v>
      </c>
      <c r="K33">
        <v>11</v>
      </c>
      <c r="L33">
        <v>4</v>
      </c>
      <c r="M33">
        <v>1</v>
      </c>
      <c r="N33">
        <v>5</v>
      </c>
      <c r="R33">
        <v>1</v>
      </c>
      <c r="U33" s="17" t="s">
        <v>58</v>
      </c>
      <c r="V33" s="17" t="s">
        <v>58</v>
      </c>
      <c r="W33" s="19">
        <v>262.38</v>
      </c>
      <c r="X33" s="17">
        <v>0</v>
      </c>
      <c r="Y33" s="17" t="s">
        <v>83</v>
      </c>
      <c r="Z33" t="s">
        <v>56</v>
      </c>
      <c r="AA33" t="s">
        <v>99</v>
      </c>
      <c r="AB33" t="s">
        <v>150</v>
      </c>
      <c r="AC33" s="17"/>
      <c r="AD33" s="17"/>
      <c r="AE33" s="17" t="s">
        <v>521</v>
      </c>
      <c r="AF33" s="17"/>
      <c r="AG33" s="206"/>
    </row>
    <row r="34" spans="1:33" x14ac:dyDescent="0.35">
      <c r="A34" t="s">
        <v>373</v>
      </c>
      <c r="C34" t="s">
        <v>374</v>
      </c>
      <c r="D34" s="17" t="s">
        <v>375</v>
      </c>
      <c r="E34" s="17" t="s">
        <v>45</v>
      </c>
      <c r="F34" s="17" t="s">
        <v>59</v>
      </c>
      <c r="G34" s="17" t="s">
        <v>59</v>
      </c>
      <c r="H34" s="17" t="s">
        <v>416</v>
      </c>
      <c r="I34" s="17" t="s">
        <v>332</v>
      </c>
      <c r="J34" t="s">
        <v>313</v>
      </c>
      <c r="K34">
        <v>1</v>
      </c>
      <c r="N34">
        <v>0</v>
      </c>
      <c r="Z34" t="s">
        <v>53</v>
      </c>
      <c r="AA34" t="s">
        <v>99</v>
      </c>
      <c r="AB34" t="s">
        <v>150</v>
      </c>
      <c r="AC34" s="17" t="s">
        <v>512</v>
      </c>
      <c r="AD34" s="17"/>
      <c r="AE34" s="17"/>
      <c r="AF34" s="17"/>
      <c r="AG34" s="206"/>
    </row>
    <row r="35" spans="1:33" x14ac:dyDescent="0.35">
      <c r="A35" t="s">
        <v>10</v>
      </c>
      <c r="C35" t="s">
        <v>284</v>
      </c>
      <c r="D35" t="s">
        <v>242</v>
      </c>
      <c r="E35" s="17" t="s">
        <v>45</v>
      </c>
      <c r="F35" t="s">
        <v>59</v>
      </c>
      <c r="G35" t="s">
        <v>59</v>
      </c>
      <c r="H35" t="s">
        <v>417</v>
      </c>
      <c r="I35" s="17" t="s">
        <v>332</v>
      </c>
      <c r="J35" t="s">
        <v>313</v>
      </c>
      <c r="N35">
        <v>0</v>
      </c>
      <c r="U35"/>
      <c r="V35"/>
      <c r="W35"/>
      <c r="X35"/>
      <c r="Y35"/>
      <c r="Z35" t="s">
        <v>53</v>
      </c>
      <c r="AA35" t="s">
        <v>99</v>
      </c>
      <c r="AB35" t="s">
        <v>150</v>
      </c>
      <c r="AC35" s="17"/>
      <c r="AD35" s="17"/>
      <c r="AE35" s="17"/>
      <c r="AF35" s="17"/>
      <c r="AG35" s="206"/>
    </row>
    <row r="36" spans="1:33" x14ac:dyDescent="0.35">
      <c r="A36" t="s">
        <v>14</v>
      </c>
      <c r="C36" t="s">
        <v>285</v>
      </c>
      <c r="D36" s="17" t="s">
        <v>394</v>
      </c>
      <c r="E36" s="17" t="s">
        <v>45</v>
      </c>
      <c r="F36" s="17" t="s">
        <v>59</v>
      </c>
      <c r="G36" s="17" t="s">
        <v>59</v>
      </c>
      <c r="H36" s="17" t="s">
        <v>413</v>
      </c>
      <c r="I36" s="17" t="s">
        <v>332</v>
      </c>
      <c r="J36" t="s">
        <v>313</v>
      </c>
      <c r="N36">
        <v>0</v>
      </c>
      <c r="Z36" t="s">
        <v>53</v>
      </c>
      <c r="AA36" t="s">
        <v>99</v>
      </c>
      <c r="AB36" t="s">
        <v>150</v>
      </c>
      <c r="AC36" s="17"/>
      <c r="AD36" s="17"/>
      <c r="AE36" s="17"/>
      <c r="AF36" s="17"/>
      <c r="AG36" s="206"/>
    </row>
    <row r="37" spans="1:33" x14ac:dyDescent="0.35">
      <c r="A37" t="s">
        <v>5</v>
      </c>
      <c r="C37" t="s">
        <v>286</v>
      </c>
      <c r="D37" s="17" t="s">
        <v>243</v>
      </c>
      <c r="E37" s="17" t="s">
        <v>45</v>
      </c>
      <c r="F37" s="17" t="s">
        <v>59</v>
      </c>
      <c r="G37" s="17" t="s">
        <v>59</v>
      </c>
      <c r="H37" s="17" t="s">
        <v>418</v>
      </c>
      <c r="I37" s="17" t="s">
        <v>332</v>
      </c>
      <c r="J37" t="s">
        <v>313</v>
      </c>
      <c r="N37">
        <v>0</v>
      </c>
      <c r="Z37" t="s">
        <v>53</v>
      </c>
      <c r="AA37" t="s">
        <v>99</v>
      </c>
      <c r="AB37" t="s">
        <v>150</v>
      </c>
      <c r="AC37" s="17"/>
      <c r="AD37" s="17"/>
      <c r="AE37" s="17"/>
      <c r="AF37" s="17"/>
      <c r="AG37" s="206"/>
    </row>
    <row r="38" spans="1:33" x14ac:dyDescent="0.35">
      <c r="A38" t="s">
        <v>9</v>
      </c>
      <c r="C38" t="s">
        <v>287</v>
      </c>
      <c r="D38" t="s">
        <v>244</v>
      </c>
      <c r="E38" s="17" t="s">
        <v>45</v>
      </c>
      <c r="F38" t="s">
        <v>59</v>
      </c>
      <c r="G38" t="s">
        <v>59</v>
      </c>
      <c r="H38" t="s">
        <v>419</v>
      </c>
      <c r="I38" s="17" t="s">
        <v>332</v>
      </c>
      <c r="J38" t="s">
        <v>313</v>
      </c>
      <c r="N38">
        <v>0</v>
      </c>
      <c r="U38"/>
      <c r="V38"/>
      <c r="W38"/>
      <c r="X38"/>
      <c r="Y38"/>
      <c r="Z38" t="s">
        <v>53</v>
      </c>
      <c r="AA38" t="s">
        <v>99</v>
      </c>
      <c r="AB38" t="s">
        <v>150</v>
      </c>
      <c r="AC38" s="17"/>
      <c r="AD38" s="17"/>
      <c r="AE38" s="17"/>
      <c r="AF38" s="17"/>
      <c r="AG38" s="206"/>
    </row>
    <row r="39" spans="1:33" x14ac:dyDescent="0.35">
      <c r="A39" t="s">
        <v>155</v>
      </c>
      <c r="C39" t="s">
        <v>288</v>
      </c>
      <c r="D39" t="s">
        <v>245</v>
      </c>
      <c r="E39" s="17" t="s">
        <v>45</v>
      </c>
      <c r="F39" t="s">
        <v>59</v>
      </c>
      <c r="G39" t="s">
        <v>82</v>
      </c>
      <c r="H39" t="s">
        <v>420</v>
      </c>
      <c r="I39" s="17" t="s">
        <v>332</v>
      </c>
      <c r="J39" t="s">
        <v>313</v>
      </c>
      <c r="N39">
        <v>0</v>
      </c>
      <c r="U39"/>
      <c r="V39"/>
      <c r="W39"/>
      <c r="X39"/>
      <c r="Y39"/>
      <c r="Z39" t="s">
        <v>53</v>
      </c>
      <c r="AA39" t="s">
        <v>99</v>
      </c>
      <c r="AB39" t="s">
        <v>150</v>
      </c>
      <c r="AC39" s="17"/>
      <c r="AD39" s="17"/>
      <c r="AE39" s="17"/>
      <c r="AF39" s="17"/>
      <c r="AG39" s="206"/>
    </row>
    <row r="40" spans="1:33" x14ac:dyDescent="0.35">
      <c r="A40" t="s">
        <v>365</v>
      </c>
      <c r="C40" t="s">
        <v>366</v>
      </c>
      <c r="D40" s="17" t="s">
        <v>367</v>
      </c>
      <c r="E40" s="17" t="s">
        <v>45</v>
      </c>
      <c r="F40" s="17" t="s">
        <v>59</v>
      </c>
      <c r="G40" s="17" t="s">
        <v>421</v>
      </c>
      <c r="H40" s="17" t="s">
        <v>422</v>
      </c>
      <c r="I40" s="17" t="s">
        <v>332</v>
      </c>
      <c r="J40" t="s">
        <v>313</v>
      </c>
      <c r="K40">
        <v>1</v>
      </c>
      <c r="N40">
        <v>0</v>
      </c>
      <c r="Z40" t="s">
        <v>53</v>
      </c>
      <c r="AA40" t="s">
        <v>99</v>
      </c>
      <c r="AB40" t="s">
        <v>150</v>
      </c>
      <c r="AC40" s="17" t="s">
        <v>508</v>
      </c>
      <c r="AD40" s="17"/>
      <c r="AE40" s="17" t="s">
        <v>517</v>
      </c>
      <c r="AF40" s="17"/>
      <c r="AG40" s="206"/>
    </row>
    <row r="41" spans="1:33" x14ac:dyDescent="0.35">
      <c r="A41" t="s">
        <v>16</v>
      </c>
      <c r="C41">
        <v>0</v>
      </c>
      <c r="D41" s="17" t="s">
        <v>335</v>
      </c>
      <c r="E41" s="17" t="s">
        <v>1</v>
      </c>
      <c r="F41" s="17" t="s">
        <v>62</v>
      </c>
      <c r="G41" s="17" t="s">
        <v>62</v>
      </c>
      <c r="H41" s="17" t="s">
        <v>423</v>
      </c>
      <c r="I41" s="17" t="s">
        <v>358</v>
      </c>
      <c r="J41" t="s">
        <v>1</v>
      </c>
      <c r="N41">
        <v>0</v>
      </c>
      <c r="Z41" t="s">
        <v>53</v>
      </c>
      <c r="AA41" t="s">
        <v>99</v>
      </c>
      <c r="AB41" t="s">
        <v>150</v>
      </c>
      <c r="AC41" s="17"/>
      <c r="AD41" s="17"/>
      <c r="AE41" s="17"/>
      <c r="AF41" s="17"/>
      <c r="AG41" s="206"/>
    </row>
    <row r="42" spans="1:33" x14ac:dyDescent="0.35">
      <c r="A42" t="s">
        <v>12</v>
      </c>
      <c r="B42" t="s">
        <v>350</v>
      </c>
      <c r="C42" t="s">
        <v>305</v>
      </c>
      <c r="D42" s="17" t="s">
        <v>69</v>
      </c>
      <c r="E42" s="17" t="s">
        <v>45</v>
      </c>
      <c r="F42" s="17" t="s">
        <v>62</v>
      </c>
      <c r="G42" s="17" t="s">
        <v>63</v>
      </c>
      <c r="H42" s="17" t="s">
        <v>273</v>
      </c>
      <c r="I42" s="17" t="s">
        <v>332</v>
      </c>
      <c r="J42" t="s">
        <v>312</v>
      </c>
      <c r="N42">
        <v>0</v>
      </c>
      <c r="U42" s="17" t="s">
        <v>58</v>
      </c>
      <c r="V42" s="17" t="s">
        <v>58</v>
      </c>
      <c r="W42" s="19">
        <v>47.52</v>
      </c>
      <c r="X42" s="17" t="s">
        <v>70</v>
      </c>
      <c r="Y42" s="17" t="s">
        <v>71</v>
      </c>
      <c r="Z42" t="s">
        <v>56</v>
      </c>
      <c r="AA42" t="s">
        <v>99</v>
      </c>
      <c r="AB42" t="s">
        <v>150</v>
      </c>
      <c r="AC42" s="17"/>
      <c r="AD42" s="17"/>
      <c r="AE42" s="17"/>
      <c r="AF42" s="17"/>
      <c r="AG42" s="206"/>
    </row>
    <row r="43" spans="1:33" x14ac:dyDescent="0.35">
      <c r="A43" t="s">
        <v>158</v>
      </c>
      <c r="B43" t="s">
        <v>351</v>
      </c>
      <c r="C43" t="s">
        <v>306</v>
      </c>
      <c r="D43" s="17" t="s">
        <v>179</v>
      </c>
      <c r="E43" s="17" t="s">
        <v>45</v>
      </c>
      <c r="F43" s="17" t="s">
        <v>62</v>
      </c>
      <c r="G43" s="17" t="s">
        <v>73</v>
      </c>
      <c r="H43" s="17" t="s">
        <v>274</v>
      </c>
      <c r="I43" s="17" t="s">
        <v>332</v>
      </c>
      <c r="J43" t="s">
        <v>312</v>
      </c>
      <c r="N43">
        <v>0</v>
      </c>
      <c r="U43" s="17" t="s">
        <v>51</v>
      </c>
      <c r="V43" s="17" t="s">
        <v>51</v>
      </c>
      <c r="W43" s="19">
        <v>8.25</v>
      </c>
      <c r="X43" s="17" t="s">
        <v>180</v>
      </c>
      <c r="Y43" s="17" t="s">
        <v>181</v>
      </c>
      <c r="Z43" t="s">
        <v>56</v>
      </c>
      <c r="AA43" t="s">
        <v>99</v>
      </c>
      <c r="AB43" t="s">
        <v>150</v>
      </c>
      <c r="AC43" s="17"/>
      <c r="AD43" s="17"/>
      <c r="AE43" s="17"/>
      <c r="AF43" s="17"/>
      <c r="AG43" s="206"/>
    </row>
    <row r="44" spans="1:33" x14ac:dyDescent="0.35">
      <c r="A44" t="s">
        <v>4</v>
      </c>
      <c r="B44" t="s">
        <v>163</v>
      </c>
      <c r="C44" t="s">
        <v>307</v>
      </c>
      <c r="D44" t="s">
        <v>72</v>
      </c>
      <c r="E44" s="17" t="s">
        <v>45</v>
      </c>
      <c r="F44" t="s">
        <v>62</v>
      </c>
      <c r="G44" t="s">
        <v>73</v>
      </c>
      <c r="H44" t="s">
        <v>275</v>
      </c>
      <c r="I44" s="17" t="s">
        <v>332</v>
      </c>
      <c r="J44" t="s">
        <v>312</v>
      </c>
      <c r="N44">
        <v>0</v>
      </c>
      <c r="U44" t="s">
        <v>51</v>
      </c>
      <c r="V44" t="s">
        <v>51</v>
      </c>
      <c r="W44">
        <v>0</v>
      </c>
      <c r="X44" t="s">
        <v>74</v>
      </c>
      <c r="Y44" t="s">
        <v>75</v>
      </c>
      <c r="Z44" t="s">
        <v>56</v>
      </c>
      <c r="AA44" t="s">
        <v>99</v>
      </c>
      <c r="AB44" t="s">
        <v>150</v>
      </c>
      <c r="AC44" s="17"/>
      <c r="AD44" s="17"/>
      <c r="AE44" s="17"/>
      <c r="AF44" s="17"/>
      <c r="AG44" s="206"/>
    </row>
    <row r="45" spans="1:33" x14ac:dyDescent="0.35">
      <c r="A45" t="s">
        <v>159</v>
      </c>
      <c r="B45" t="s">
        <v>352</v>
      </c>
      <c r="C45" t="s">
        <v>308</v>
      </c>
      <c r="D45" t="s">
        <v>182</v>
      </c>
      <c r="E45" s="17" t="s">
        <v>45</v>
      </c>
      <c r="F45" t="s">
        <v>318</v>
      </c>
      <c r="G45" t="s">
        <v>76</v>
      </c>
      <c r="H45" t="s">
        <v>276</v>
      </c>
      <c r="I45" s="17" t="s">
        <v>332</v>
      </c>
      <c r="J45" t="s">
        <v>312</v>
      </c>
      <c r="N45">
        <v>0</v>
      </c>
      <c r="U45" t="s">
        <v>58</v>
      </c>
      <c r="V45" t="s">
        <v>58</v>
      </c>
      <c r="W45">
        <v>1.8</v>
      </c>
      <c r="X45" t="s">
        <v>183</v>
      </c>
      <c r="Y45" t="s">
        <v>184</v>
      </c>
      <c r="Z45" t="s">
        <v>56</v>
      </c>
      <c r="AA45" t="s">
        <v>99</v>
      </c>
      <c r="AB45" t="s">
        <v>150</v>
      </c>
      <c r="AC45" s="17"/>
      <c r="AD45" s="17"/>
      <c r="AE45" s="17"/>
      <c r="AF45" s="17"/>
      <c r="AG45" s="206"/>
    </row>
    <row r="46" spans="1:33" x14ac:dyDescent="0.35">
      <c r="A46" t="s">
        <v>324</v>
      </c>
      <c r="B46" t="s">
        <v>353</v>
      </c>
      <c r="C46" t="s">
        <v>325</v>
      </c>
      <c r="D46" s="17" t="s">
        <v>495</v>
      </c>
      <c r="E46" s="17" t="s">
        <v>1</v>
      </c>
      <c r="F46" s="17" t="s">
        <v>62</v>
      </c>
      <c r="G46" s="17" t="s">
        <v>73</v>
      </c>
      <c r="H46" s="17" t="s">
        <v>368</v>
      </c>
      <c r="I46" s="17" t="s">
        <v>358</v>
      </c>
      <c r="J46" t="s">
        <v>1</v>
      </c>
      <c r="N46">
        <v>0</v>
      </c>
      <c r="U46" s="17" t="s">
        <v>51</v>
      </c>
      <c r="V46" s="17" t="s">
        <v>51</v>
      </c>
      <c r="W46" s="19">
        <v>0</v>
      </c>
      <c r="X46" s="17" t="s">
        <v>369</v>
      </c>
      <c r="Y46" s="17" t="s">
        <v>370</v>
      </c>
      <c r="Z46" t="s">
        <v>56</v>
      </c>
      <c r="AA46" t="s">
        <v>99</v>
      </c>
      <c r="AB46" t="s">
        <v>150</v>
      </c>
      <c r="AC46" s="17"/>
      <c r="AD46" s="17"/>
      <c r="AE46" s="17"/>
      <c r="AF46" s="17"/>
      <c r="AG46" s="206"/>
    </row>
    <row r="47" spans="1:33" x14ac:dyDescent="0.35">
      <c r="A47" t="s">
        <v>13</v>
      </c>
      <c r="C47" t="s">
        <v>319</v>
      </c>
      <c r="D47" t="s">
        <v>96</v>
      </c>
      <c r="E47" s="17" t="s">
        <v>45</v>
      </c>
      <c r="F47" t="s">
        <v>62</v>
      </c>
      <c r="G47" t="s">
        <v>424</v>
      </c>
      <c r="H47" t="s">
        <v>425</v>
      </c>
      <c r="I47" s="17" t="s">
        <v>332</v>
      </c>
      <c r="J47" t="s">
        <v>313</v>
      </c>
      <c r="K47">
        <v>1</v>
      </c>
      <c r="L47">
        <v>1</v>
      </c>
      <c r="N47">
        <v>0</v>
      </c>
      <c r="U47"/>
      <c r="V47"/>
      <c r="W47"/>
      <c r="X47"/>
      <c r="Y47"/>
      <c r="Z47" t="s">
        <v>53</v>
      </c>
      <c r="AA47" t="s">
        <v>99</v>
      </c>
      <c r="AB47" t="s">
        <v>150</v>
      </c>
      <c r="AC47" s="17" t="s">
        <v>513</v>
      </c>
      <c r="AD47" s="17"/>
      <c r="AE47" s="17"/>
      <c r="AF47" s="17"/>
      <c r="AG47" s="206"/>
    </row>
    <row r="48" spans="1:33" x14ac:dyDescent="0.35">
      <c r="A48" t="s">
        <v>15</v>
      </c>
      <c r="C48" t="s">
        <v>289</v>
      </c>
      <c r="D48" t="s">
        <v>246</v>
      </c>
      <c r="E48" s="17" t="s">
        <v>45</v>
      </c>
      <c r="F48" t="s">
        <v>62</v>
      </c>
      <c r="G48" t="s">
        <v>62</v>
      </c>
      <c r="H48" t="s">
        <v>426</v>
      </c>
      <c r="I48" s="17" t="s">
        <v>332</v>
      </c>
      <c r="J48" t="s">
        <v>313</v>
      </c>
      <c r="N48">
        <v>0</v>
      </c>
      <c r="U48"/>
      <c r="V48"/>
      <c r="W48"/>
      <c r="X48"/>
      <c r="Y48"/>
      <c r="Z48" t="s">
        <v>53</v>
      </c>
      <c r="AA48" t="s">
        <v>99</v>
      </c>
      <c r="AB48" t="s">
        <v>150</v>
      </c>
      <c r="AC48" s="17"/>
      <c r="AD48" s="17"/>
      <c r="AE48" s="17"/>
      <c r="AF48" s="17"/>
      <c r="AG48" s="206"/>
    </row>
    <row r="49" spans="1:37" x14ac:dyDescent="0.35">
      <c r="A49" t="s">
        <v>168</v>
      </c>
      <c r="B49" t="s">
        <v>162</v>
      </c>
      <c r="C49" t="s">
        <v>309</v>
      </c>
      <c r="D49" t="s">
        <v>199</v>
      </c>
      <c r="E49" s="17" t="s">
        <v>45</v>
      </c>
      <c r="F49" t="s">
        <v>62</v>
      </c>
      <c r="G49" t="s">
        <v>277</v>
      </c>
      <c r="H49" t="s">
        <v>278</v>
      </c>
      <c r="I49" s="17" t="s">
        <v>332</v>
      </c>
      <c r="J49" t="s">
        <v>312</v>
      </c>
      <c r="N49">
        <v>0</v>
      </c>
      <c r="U49" t="s">
        <v>51</v>
      </c>
      <c r="V49" t="s">
        <v>51</v>
      </c>
      <c r="W49">
        <v>0</v>
      </c>
      <c r="X49" t="s">
        <v>200</v>
      </c>
      <c r="Y49" t="s">
        <v>201</v>
      </c>
      <c r="Z49" t="s">
        <v>56</v>
      </c>
      <c r="AA49" t="s">
        <v>99</v>
      </c>
      <c r="AB49" t="s">
        <v>150</v>
      </c>
      <c r="AC49" s="17"/>
      <c r="AD49" s="17"/>
      <c r="AE49" s="17"/>
      <c r="AF49" s="17"/>
      <c r="AG49" s="206"/>
    </row>
    <row r="50" spans="1:37" x14ac:dyDescent="0.35">
      <c r="A50" t="s">
        <v>21</v>
      </c>
      <c r="B50" t="s">
        <v>354</v>
      </c>
      <c r="C50" t="s">
        <v>310</v>
      </c>
      <c r="D50" t="s">
        <v>77</v>
      </c>
      <c r="E50" s="17" t="s">
        <v>45</v>
      </c>
      <c r="F50" t="s">
        <v>62</v>
      </c>
      <c r="G50" t="s">
        <v>73</v>
      </c>
      <c r="H50" t="s">
        <v>279</v>
      </c>
      <c r="I50" s="17" t="s">
        <v>332</v>
      </c>
      <c r="J50" t="s">
        <v>312</v>
      </c>
      <c r="N50">
        <v>0</v>
      </c>
      <c r="U50" t="s">
        <v>51</v>
      </c>
      <c r="V50" t="s">
        <v>51</v>
      </c>
      <c r="W50">
        <v>0</v>
      </c>
      <c r="X50" t="s">
        <v>78</v>
      </c>
      <c r="Y50" t="s">
        <v>79</v>
      </c>
      <c r="Z50" t="s">
        <v>56</v>
      </c>
      <c r="AA50" t="s">
        <v>99</v>
      </c>
      <c r="AB50" t="s">
        <v>150</v>
      </c>
      <c r="AC50" s="17"/>
      <c r="AD50" s="17"/>
      <c r="AE50" s="17"/>
      <c r="AF50" s="17"/>
      <c r="AG50" s="206"/>
    </row>
    <row r="51" spans="1:37" x14ac:dyDescent="0.35">
      <c r="A51" t="s">
        <v>136</v>
      </c>
      <c r="B51" t="s">
        <v>355</v>
      </c>
      <c r="C51" t="s">
        <v>311</v>
      </c>
      <c r="D51" t="s">
        <v>336</v>
      </c>
      <c r="E51" s="17" t="s">
        <v>382</v>
      </c>
      <c r="F51" t="s">
        <v>62</v>
      </c>
      <c r="G51" t="s">
        <v>88</v>
      </c>
      <c r="H51" t="s">
        <v>356</v>
      </c>
      <c r="I51" s="17" t="s">
        <v>332</v>
      </c>
      <c r="J51" t="s">
        <v>312</v>
      </c>
      <c r="K51">
        <v>8</v>
      </c>
      <c r="L51">
        <v>5</v>
      </c>
      <c r="M51">
        <v>4</v>
      </c>
      <c r="N51">
        <v>0</v>
      </c>
      <c r="O51">
        <v>2</v>
      </c>
      <c r="R51">
        <v>2</v>
      </c>
      <c r="T51" t="b">
        <v>1</v>
      </c>
      <c r="U51" t="s">
        <v>51</v>
      </c>
      <c r="V51" t="s">
        <v>51</v>
      </c>
      <c r="W51">
        <v>0</v>
      </c>
      <c r="X51" t="s">
        <v>177</v>
      </c>
      <c r="Y51" t="s">
        <v>178</v>
      </c>
      <c r="Z51" t="s">
        <v>56</v>
      </c>
      <c r="AA51" t="s">
        <v>99</v>
      </c>
      <c r="AB51" t="s">
        <v>150</v>
      </c>
      <c r="AC51" s="17" t="s">
        <v>336</v>
      </c>
      <c r="AD51" s="17" t="s">
        <v>336</v>
      </c>
      <c r="AE51" s="17" t="s">
        <v>522</v>
      </c>
      <c r="AF51" s="17" t="s">
        <v>520</v>
      </c>
      <c r="AG51" s="206" t="s">
        <v>501</v>
      </c>
      <c r="AJ51">
        <v>3</v>
      </c>
      <c r="AK51">
        <v>1</v>
      </c>
    </row>
    <row r="52" spans="1:37" x14ac:dyDescent="0.35">
      <c r="A52" t="s">
        <v>476</v>
      </c>
      <c r="C52" t="s">
        <v>479</v>
      </c>
      <c r="D52" s="17" t="s">
        <v>480</v>
      </c>
      <c r="E52" s="17" t="s">
        <v>45</v>
      </c>
      <c r="F52" s="17" t="s">
        <v>59</v>
      </c>
      <c r="G52" s="17" t="s">
        <v>481</v>
      </c>
      <c r="I52" s="17" t="s">
        <v>331</v>
      </c>
      <c r="J52" t="s">
        <v>313</v>
      </c>
      <c r="M52">
        <v>1</v>
      </c>
      <c r="N52">
        <v>0</v>
      </c>
      <c r="O52">
        <v>1</v>
      </c>
      <c r="X52" s="17" t="s">
        <v>482</v>
      </c>
      <c r="Y52" s="17" t="s">
        <v>18</v>
      </c>
      <c r="Z52" t="s">
        <v>53</v>
      </c>
      <c r="AA52" t="s">
        <v>99</v>
      </c>
      <c r="AB52" t="s">
        <v>150</v>
      </c>
      <c r="AC52" s="17"/>
      <c r="AD52" s="17" t="s">
        <v>511</v>
      </c>
      <c r="AE52" s="17"/>
      <c r="AF52" s="17" t="s">
        <v>515</v>
      </c>
    </row>
    <row r="53" spans="1:37" x14ac:dyDescent="0.35">
      <c r="A53" t="s">
        <v>477</v>
      </c>
      <c r="C53" t="s">
        <v>483</v>
      </c>
      <c r="D53" s="17" t="s">
        <v>484</v>
      </c>
      <c r="E53" s="17" t="s">
        <v>45</v>
      </c>
      <c r="F53" s="17" t="s">
        <v>59</v>
      </c>
      <c r="G53" s="17" t="s">
        <v>405</v>
      </c>
      <c r="H53" s="17" t="s">
        <v>478</v>
      </c>
      <c r="I53" s="17" t="s">
        <v>331</v>
      </c>
      <c r="J53" t="s">
        <v>313</v>
      </c>
      <c r="M53">
        <v>1</v>
      </c>
      <c r="N53">
        <v>0</v>
      </c>
      <c r="O53">
        <v>1</v>
      </c>
      <c r="X53" s="17" t="s">
        <v>485</v>
      </c>
      <c r="Y53" s="17" t="s">
        <v>18</v>
      </c>
      <c r="Z53" t="s">
        <v>53</v>
      </c>
      <c r="AA53" t="s">
        <v>99</v>
      </c>
      <c r="AB53" t="s">
        <v>150</v>
      </c>
      <c r="AC53" s="17"/>
      <c r="AD53" s="17" t="s">
        <v>509</v>
      </c>
      <c r="AE53" s="17"/>
      <c r="AF53" s="17" t="s">
        <v>473</v>
      </c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3CADA9E-2FE7-44A0-82F2-A44CBABF7358}">
          <x14:formula1>
            <xm:f>'Deep per Sconosc_menu@tendina'!$A$2:$A$9</xm:f>
          </x14:formula1>
          <xm:sqref>AH1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B4784-7EBE-4A29-A83E-351D26BB43A2}">
  <sheetPr codeName="Foglio7">
    <pageSetUpPr fitToPage="1"/>
  </sheetPr>
  <dimension ref="B1:AR44"/>
  <sheetViews>
    <sheetView zoomScale="50" zoomScaleNormal="50" workbookViewId="0">
      <selection activeCell="B1" sqref="B1"/>
    </sheetView>
  </sheetViews>
  <sheetFormatPr defaultRowHeight="14.5" outlineLevelRow="1" outlineLevelCol="1" x14ac:dyDescent="0.35"/>
  <cols>
    <col min="1" max="1" width="1.7265625" customWidth="1"/>
    <col min="2" max="2" width="57.36328125" style="20" bestFit="1" customWidth="1"/>
    <col min="3" max="3" width="42.90625" style="20" hidden="1" customWidth="1"/>
    <col min="4" max="4" width="15.6328125" style="37" customWidth="1"/>
    <col min="5" max="5" width="9.6328125" style="37" customWidth="1"/>
    <col min="6" max="6" width="15.6328125" style="38" customWidth="1"/>
    <col min="7" max="7" width="9.6328125" style="39" customWidth="1"/>
    <col min="8" max="8" width="9.6328125" style="38" customWidth="1"/>
    <col min="9" max="9" width="3" customWidth="1"/>
    <col min="10" max="10" width="15.6328125" style="39" customWidth="1"/>
    <col min="11" max="11" width="9.6328125" style="39" customWidth="1"/>
    <col min="12" max="12" width="15.6328125" style="38" customWidth="1"/>
    <col min="13" max="14" width="9.6328125" style="38" customWidth="1"/>
    <col min="15" max="15" width="3" customWidth="1"/>
    <col min="16" max="17" width="10.6328125" style="38" customWidth="1"/>
    <col min="18" max="18" width="3" customWidth="1"/>
    <col min="19" max="19" width="15.6328125" style="37" hidden="1" customWidth="1" outlineLevel="1"/>
    <col min="20" max="20" width="10.6328125" style="37" hidden="1" customWidth="1" outlineLevel="1"/>
    <col min="21" max="21" width="15.6328125" style="38" hidden="1" customWidth="1" outlineLevel="1"/>
    <col min="22" max="22" width="10.6328125" style="39" hidden="1" customWidth="1" outlineLevel="1"/>
    <col min="23" max="23" width="10.6328125" style="38" hidden="1" customWidth="1" outlineLevel="1"/>
    <col min="24" max="24" width="3" hidden="1" customWidth="1" outlineLevel="1"/>
    <col min="25" max="25" width="15.6328125" style="39" hidden="1" customWidth="1" outlineLevel="1"/>
    <col min="26" max="26" width="10.6328125" style="39" hidden="1" customWidth="1" outlineLevel="1"/>
    <col min="27" max="27" width="15.6328125" style="38" hidden="1" customWidth="1" outlineLevel="1"/>
    <col min="28" max="29" width="10.6328125" style="38" hidden="1" customWidth="1" outlineLevel="1"/>
    <col min="30" max="30" width="3" hidden="1" customWidth="1" outlineLevel="1"/>
    <col min="31" max="31" width="9.6328125" style="38" customWidth="1" collapsed="1"/>
    <col min="32" max="32" width="9.6328125" style="38" customWidth="1"/>
    <col min="33" max="33" width="3" customWidth="1"/>
    <col min="34" max="34" width="8.81640625" style="38" customWidth="1"/>
    <col min="35" max="35" width="16.90625" style="38" customWidth="1"/>
    <col min="36" max="36" width="24.54296875" style="38" customWidth="1"/>
    <col min="37" max="39" width="3" customWidth="1"/>
    <col min="40" max="40" width="8.81640625" style="38" hidden="1" customWidth="1"/>
    <col min="41" max="41" width="3" customWidth="1"/>
    <col min="42" max="42" width="50.6328125" hidden="1" customWidth="1" outlineLevel="1"/>
    <col min="43" max="43" width="20.6328125" style="38" hidden="1" customWidth="1" outlineLevel="1"/>
    <col min="44" max="44" width="3" customWidth="1" collapsed="1"/>
  </cols>
  <sheetData>
    <row r="1" spans="2:44" ht="31" x14ac:dyDescent="0.7">
      <c r="B1" s="110" t="s">
        <v>56</v>
      </c>
      <c r="C1" s="108"/>
      <c r="D1" s="107"/>
      <c r="E1" s="109"/>
      <c r="S1" s="107"/>
      <c r="T1" s="109"/>
    </row>
    <row r="2" spans="2:44" ht="16" customHeight="1" x14ac:dyDescent="0.35">
      <c r="D2" s="28"/>
      <c r="E2" s="28"/>
      <c r="F2" s="28"/>
      <c r="G2" s="28"/>
      <c r="H2" s="28"/>
      <c r="J2" s="41"/>
      <c r="K2" s="41"/>
      <c r="L2" s="40"/>
      <c r="M2" s="40"/>
      <c r="N2" s="40"/>
      <c r="P2" s="40"/>
      <c r="Q2" s="40"/>
      <c r="S2" s="28"/>
      <c r="T2" s="28"/>
      <c r="U2" s="28"/>
      <c r="V2" s="28"/>
      <c r="W2" s="28"/>
      <c r="Y2" s="41"/>
      <c r="Z2" s="41"/>
      <c r="AA2" s="40"/>
      <c r="AB2" s="40"/>
      <c r="AC2" s="40"/>
      <c r="AE2" s="40"/>
      <c r="AF2" s="40"/>
      <c r="AI2" s="47" t="b">
        <v>1</v>
      </c>
      <c r="AQ2" s="47"/>
    </row>
    <row r="3" spans="2:44" ht="21.5" thickBot="1" x14ac:dyDescent="0.4">
      <c r="D3" s="29"/>
      <c r="E3" s="29"/>
      <c r="F3" s="29"/>
      <c r="G3" s="29"/>
      <c r="H3" s="29"/>
      <c r="J3" s="41"/>
      <c r="K3" s="41"/>
      <c r="L3" s="40"/>
      <c r="M3" s="40"/>
      <c r="N3" s="40"/>
      <c r="P3" s="40"/>
      <c r="Q3" s="40"/>
      <c r="S3" s="29"/>
      <c r="T3" s="29"/>
      <c r="U3" s="29"/>
      <c r="V3" s="29"/>
      <c r="W3" s="29"/>
      <c r="Y3" s="41"/>
      <c r="Z3" s="41"/>
      <c r="AA3" s="40"/>
      <c r="AB3" s="40"/>
      <c r="AC3" s="40"/>
      <c r="AE3" s="40"/>
      <c r="AF3" s="40"/>
      <c r="AI3" s="47"/>
      <c r="AQ3" s="47"/>
    </row>
    <row r="4" spans="2:44" s="112" customFormat="1" ht="61" customHeight="1" thickBot="1" x14ac:dyDescent="0.6">
      <c r="B4" s="111"/>
      <c r="C4" s="111"/>
      <c r="D4" s="209" t="s">
        <v>491</v>
      </c>
      <c r="E4" s="210"/>
      <c r="F4" s="210"/>
      <c r="G4" s="210"/>
      <c r="H4" s="211"/>
      <c r="J4" s="209" t="s">
        <v>492</v>
      </c>
      <c r="K4" s="210"/>
      <c r="L4" s="210"/>
      <c r="M4" s="210"/>
      <c r="N4" s="211"/>
      <c r="P4" s="212" t="s">
        <v>498</v>
      </c>
      <c r="Q4" s="213"/>
      <c r="R4" s="113"/>
      <c r="S4" s="209" t="s">
        <v>493</v>
      </c>
      <c r="T4" s="210"/>
      <c r="U4" s="210"/>
      <c r="V4" s="210"/>
      <c r="W4" s="211"/>
      <c r="Y4" s="209" t="s">
        <v>494</v>
      </c>
      <c r="Z4" s="210"/>
      <c r="AA4" s="210"/>
      <c r="AB4" s="210"/>
      <c r="AC4" s="211"/>
      <c r="AE4" s="212" t="s">
        <v>456</v>
      </c>
      <c r="AF4" s="213"/>
      <c r="AH4" s="214" t="s">
        <v>499</v>
      </c>
      <c r="AI4" s="215"/>
      <c r="AJ4" s="216"/>
      <c r="AN4" s="201" t="s">
        <v>500</v>
      </c>
      <c r="AP4" s="208" t="s">
        <v>448</v>
      </c>
      <c r="AQ4" s="208"/>
    </row>
    <row r="5" spans="2:44" s="103" customFormat="1" ht="41" customHeight="1" x14ac:dyDescent="0.45">
      <c r="B5" s="49" t="s">
        <v>102</v>
      </c>
      <c r="C5" s="59"/>
      <c r="D5" s="117" t="s">
        <v>95</v>
      </c>
      <c r="E5" s="180" t="s">
        <v>145</v>
      </c>
      <c r="F5" s="180" t="s">
        <v>120</v>
      </c>
      <c r="G5" s="181" t="s">
        <v>116</v>
      </c>
      <c r="H5" s="180" t="s">
        <v>117</v>
      </c>
      <c r="I5" s="102"/>
      <c r="J5" s="117" t="s">
        <v>95</v>
      </c>
      <c r="K5" s="180" t="s">
        <v>145</v>
      </c>
      <c r="L5" s="180" t="s">
        <v>120</v>
      </c>
      <c r="M5" s="181" t="s">
        <v>116</v>
      </c>
      <c r="N5" s="180" t="s">
        <v>117</v>
      </c>
      <c r="O5" s="102"/>
      <c r="P5" s="117" t="s">
        <v>146</v>
      </c>
      <c r="Q5" s="117" t="s">
        <v>147</v>
      </c>
      <c r="R5" s="102"/>
      <c r="S5" s="117" t="s">
        <v>95</v>
      </c>
      <c r="T5" s="180" t="s">
        <v>145</v>
      </c>
      <c r="U5" s="180" t="s">
        <v>120</v>
      </c>
      <c r="V5" s="181" t="s">
        <v>116</v>
      </c>
      <c r="W5" s="180" t="s">
        <v>117</v>
      </c>
      <c r="X5" s="102"/>
      <c r="Y5" s="117" t="s">
        <v>95</v>
      </c>
      <c r="Z5" s="180" t="s">
        <v>145</v>
      </c>
      <c r="AA5" s="180" t="s">
        <v>120</v>
      </c>
      <c r="AB5" s="181" t="s">
        <v>116</v>
      </c>
      <c r="AC5" s="180" t="s">
        <v>117</v>
      </c>
      <c r="AD5" s="102"/>
      <c r="AE5" s="117" t="s">
        <v>146</v>
      </c>
      <c r="AF5" s="117" t="s">
        <v>147</v>
      </c>
      <c r="AG5" s="102"/>
      <c r="AH5" s="118" t="s">
        <v>118</v>
      </c>
      <c r="AI5" s="118" t="s">
        <v>148</v>
      </c>
      <c r="AJ5" s="118" t="s">
        <v>149</v>
      </c>
      <c r="AK5" s="102"/>
      <c r="AL5" s="102"/>
      <c r="AM5" s="102"/>
      <c r="AN5" s="118" t="s">
        <v>118</v>
      </c>
      <c r="AO5" s="102"/>
      <c r="AP5" s="21"/>
      <c r="AQ5" s="116" t="s">
        <v>123</v>
      </c>
      <c r="AR5" s="102"/>
    </row>
    <row r="6" spans="2:44" x14ac:dyDescent="0.35">
      <c r="B6" s="50"/>
      <c r="D6" s="30"/>
      <c r="E6" s="31"/>
      <c r="F6" s="31"/>
      <c r="G6" s="32"/>
      <c r="H6" s="61"/>
      <c r="J6" s="42"/>
      <c r="K6" s="32"/>
      <c r="L6" s="31"/>
      <c r="M6" s="31"/>
      <c r="N6" s="61"/>
      <c r="P6" s="30"/>
      <c r="Q6" s="30"/>
      <c r="S6" s="30"/>
      <c r="T6" s="31"/>
      <c r="U6" s="31"/>
      <c r="V6" s="32"/>
      <c r="W6" s="61"/>
      <c r="Y6" s="42"/>
      <c r="Z6" s="32"/>
      <c r="AA6" s="31"/>
      <c r="AB6" s="31"/>
      <c r="AC6" s="61"/>
      <c r="AE6" s="30"/>
      <c r="AF6" s="30"/>
      <c r="AH6" s="30"/>
      <c r="AI6" s="30"/>
      <c r="AJ6" s="30"/>
      <c r="AN6" s="30"/>
      <c r="AP6" s="43"/>
      <c r="AQ6" s="30"/>
    </row>
    <row r="7" spans="2:44" s="72" customFormat="1" ht="18.5" x14ac:dyDescent="0.45">
      <c r="B7" s="65" t="s">
        <v>101</v>
      </c>
      <c r="C7" s="66"/>
      <c r="D7" s="67">
        <f>+D8+D9</f>
        <v>14</v>
      </c>
      <c r="E7" s="68"/>
      <c r="F7" s="68">
        <f>+F8+F9</f>
        <v>26</v>
      </c>
      <c r="G7" s="68"/>
      <c r="H7" s="69">
        <f>+F7/D7</f>
        <v>1.8571428571428572</v>
      </c>
      <c r="I7" s="70"/>
      <c r="J7" s="67">
        <f>+J8+J9</f>
        <v>7</v>
      </c>
      <c r="K7" s="68"/>
      <c r="L7" s="68">
        <f>+L8+L9</f>
        <v>22</v>
      </c>
      <c r="M7" s="68"/>
      <c r="N7" s="69">
        <f>+L7/J7</f>
        <v>3.1428571428571428</v>
      </c>
      <c r="O7" s="70"/>
      <c r="P7" s="71">
        <f>+D7/J7-1</f>
        <v>1</v>
      </c>
      <c r="Q7" s="71">
        <f>+F7/L7-1</f>
        <v>0.18181818181818188</v>
      </c>
      <c r="R7" s="70"/>
      <c r="S7" s="67">
        <f>+S8+S9</f>
        <v>9</v>
      </c>
      <c r="T7" s="68"/>
      <c r="U7" s="68">
        <f>+U8+U9</f>
        <v>19</v>
      </c>
      <c r="V7" s="68"/>
      <c r="W7" s="69">
        <f>+U7/S7</f>
        <v>2.1111111111111112</v>
      </c>
      <c r="X7" s="70"/>
      <c r="Y7" s="67">
        <f>+Y8+Y9</f>
        <v>5</v>
      </c>
      <c r="Z7" s="68"/>
      <c r="AA7" s="68">
        <f>+AA8+AA9</f>
        <v>17</v>
      </c>
      <c r="AB7" s="68"/>
      <c r="AC7" s="69">
        <f>+AA7/Y7</f>
        <v>3.4</v>
      </c>
      <c r="AD7" s="70"/>
      <c r="AE7" s="71">
        <f>+S7/Y7-1</f>
        <v>0.8</v>
      </c>
      <c r="AF7" s="71">
        <f>+U7/AA7-1</f>
        <v>0.11764705882352944</v>
      </c>
      <c r="AG7" s="70"/>
      <c r="AH7" s="67">
        <f>VLOOKUP(B1,'P. IVA ANALISI'!L:CB,69,0)</f>
        <v>6</v>
      </c>
      <c r="AI7" s="67">
        <f>+AI8+AI9</f>
        <v>3</v>
      </c>
      <c r="AJ7" s="67">
        <f>+AJ8+AJ9</f>
        <v>13</v>
      </c>
      <c r="AK7" s="70"/>
      <c r="AL7" s="70"/>
      <c r="AM7" s="70"/>
      <c r="AN7" s="67"/>
      <c r="AO7" s="70"/>
      <c r="AP7" s="65" t="s">
        <v>101</v>
      </c>
      <c r="AQ7" s="67">
        <f>+AI7</f>
        <v>3</v>
      </c>
      <c r="AR7" s="70"/>
    </row>
    <row r="8" spans="2:44" s="86" customFormat="1" ht="16" x14ac:dyDescent="0.4">
      <c r="B8" s="87" t="s">
        <v>138</v>
      </c>
      <c r="C8" s="88" t="s">
        <v>253</v>
      </c>
      <c r="D8" s="89">
        <f>COUNTIFS('P. IVA ANALISI'!AG:AG,Dashboard_AGENZIA!C8,'P. IVA ANALISI'!L:L,Dashboard_AGENZIA!$B$1)</f>
        <v>6</v>
      </c>
      <c r="E8" s="90">
        <f>+D8/$D$7</f>
        <v>0.42857142857142855</v>
      </c>
      <c r="F8" s="91">
        <f>SUMIFS('P. IVA ANALISI'!AU:AU,'P. IVA ANALISI'!AG:AG,C8,'P. IVA ANALISI'!L:L,Dashboard_AGENZIA!$B$1)</f>
        <v>17</v>
      </c>
      <c r="G8" s="90">
        <f>+F8/$F$7</f>
        <v>0.65384615384615385</v>
      </c>
      <c r="H8" s="92">
        <f>IFERROR((F8/D8),0)</f>
        <v>2.8333333333333335</v>
      </c>
      <c r="I8" s="93"/>
      <c r="J8" s="89">
        <f>COUNTIFS('P. IVA ANALISI'!AF:AF,Dashboard_AGENZIA!C8,'P. IVA ANALISI'!L:L,Dashboard_AGENZIA!$B$1)</f>
        <v>6</v>
      </c>
      <c r="K8" s="90">
        <f>+J8/$J$7</f>
        <v>0.8571428571428571</v>
      </c>
      <c r="L8" s="91">
        <f>SUMIFS('P. IVA ANALISI'!AP:AP,'P. IVA ANALISI'!AF:AF,C8,'P. IVA ANALISI'!L:L,Dashboard_AGENZIA!$B$1)</f>
        <v>21</v>
      </c>
      <c r="M8" s="90">
        <f>+L8/$L$7</f>
        <v>0.95454545454545459</v>
      </c>
      <c r="N8" s="92">
        <f>IFERROR((L8/J8),0)</f>
        <v>3.5</v>
      </c>
      <c r="O8" s="93"/>
      <c r="P8" s="94">
        <f>IFERROR((D8/J8-1),0)</f>
        <v>0</v>
      </c>
      <c r="Q8" s="94">
        <f>IFERROR((F8/L8-1),0)</f>
        <v>-0.19047619047619047</v>
      </c>
      <c r="R8" s="93"/>
      <c r="S8" s="89">
        <f>COUNTIFS('P. IVA ANALISI'!CV:CV,Dashboard_AGENZIA!C8,'P. IVA ANALISI'!L:L,Dashboard_AGENZIA!$B$1)</f>
        <v>3</v>
      </c>
      <c r="T8" s="90">
        <f>+S8/$S$7</f>
        <v>0.33333333333333331</v>
      </c>
      <c r="U8" s="91">
        <f>SUMIFS('P. IVA ANALISI'!CW:CW,'P. IVA ANALISI'!CV:CV,C8,'P. IVA ANALISI'!L:L,Dashboard_AGENZIA!$B$1)</f>
        <v>12</v>
      </c>
      <c r="V8" s="90">
        <f>+U8/$U$7</f>
        <v>0.63157894736842102</v>
      </c>
      <c r="W8" s="92">
        <f>IFERROR((U8/S8),0)</f>
        <v>4</v>
      </c>
      <c r="X8" s="93"/>
      <c r="Y8" s="89">
        <f>COUNTIFS('P. IVA ANALISI'!DN:DN,Dashboard_AGENZIA!C8,'P. IVA ANALISI'!L:L,Dashboard_AGENZIA!$B$1)</f>
        <v>4</v>
      </c>
      <c r="Z8" s="90">
        <f>+Y8/$Y$7</f>
        <v>0.8</v>
      </c>
      <c r="AA8" s="91">
        <f>SUMIFS('P. IVA ANALISI'!DO:DO,'P. IVA ANALISI'!DN:DN,C8,'P. IVA ANALISI'!L:L,Dashboard_AGENZIA!$B$1)</f>
        <v>16</v>
      </c>
      <c r="AB8" s="90">
        <f>+AA8/$AA$7</f>
        <v>0.94117647058823528</v>
      </c>
      <c r="AC8" s="92">
        <f>IFERROR((AA8/Y8),0)</f>
        <v>4</v>
      </c>
      <c r="AD8" s="93"/>
      <c r="AE8" s="94">
        <f>IFERROR((S8/Y8-1),0)</f>
        <v>-0.25</v>
      </c>
      <c r="AF8" s="94">
        <f>IFERROR((U8/AA8-1),0)</f>
        <v>-0.25</v>
      </c>
      <c r="AG8" s="93"/>
      <c r="AH8" s="89"/>
      <c r="AI8" s="89">
        <f>COUNTIFS('P. IVA ANALISI'!AG:AG,C8,'P. IVA ANALISI'!L:L,$B$1,'P. IVA ANALISI'!CC:CC,Dashboard_AGENZIA!$AI$2)</f>
        <v>3</v>
      </c>
      <c r="AJ8" s="89">
        <f>SUMIFS('P. IVA ANALISI'!AU:AU,'P. IVA ANALISI'!AG:AG,C8,'P. IVA ANALISI'!L:L,$B$1,'P. IVA ANALISI'!CC:CC,Dashboard_AGENZIA!$AI$2)</f>
        <v>13</v>
      </c>
      <c r="AK8" s="93"/>
      <c r="AL8" s="93"/>
      <c r="AM8" s="93"/>
      <c r="AN8" s="89"/>
      <c r="AO8" s="93"/>
      <c r="AP8" s="87" t="s">
        <v>138</v>
      </c>
      <c r="AQ8" s="89">
        <f>+AI8</f>
        <v>3</v>
      </c>
      <c r="AR8" s="93"/>
    </row>
    <row r="9" spans="2:44" s="86" customFormat="1" ht="16" x14ac:dyDescent="0.4">
      <c r="B9" s="87" t="s">
        <v>208</v>
      </c>
      <c r="C9" s="88" t="s">
        <v>254</v>
      </c>
      <c r="D9" s="89">
        <f>COUNTIFS('P. IVA ANALISI'!AG:AG,Dashboard_AGENZIA!C9,'P. IVA ANALISI'!L:L,Dashboard_AGENZIA!$B$1)</f>
        <v>8</v>
      </c>
      <c r="E9" s="90">
        <f>+D9/$D$7</f>
        <v>0.5714285714285714</v>
      </c>
      <c r="F9" s="91">
        <f>SUMIFS('P. IVA ANALISI'!AU:AU,'P. IVA ANALISI'!AG:AG,C9,'P. IVA ANALISI'!L:L,Dashboard_AGENZIA!$B$1)</f>
        <v>9</v>
      </c>
      <c r="G9" s="90">
        <f>+F9/$F$7</f>
        <v>0.34615384615384615</v>
      </c>
      <c r="H9" s="92">
        <f>IFERROR((F9/D9),0)</f>
        <v>1.125</v>
      </c>
      <c r="I9" s="93"/>
      <c r="J9" s="89">
        <f>COUNTIFS('P. IVA ANALISI'!AF:AF,Dashboard_AGENZIA!C9,'P. IVA ANALISI'!L:L,Dashboard_AGENZIA!$B$1)</f>
        <v>1</v>
      </c>
      <c r="K9" s="90">
        <f>+J9/$J$7</f>
        <v>0.14285714285714285</v>
      </c>
      <c r="L9" s="91">
        <f>SUMIFS('P. IVA ANALISI'!AP:AP,'P. IVA ANALISI'!AF:AF,C9,'P. IVA ANALISI'!L:L,Dashboard_AGENZIA!$B$1)</f>
        <v>1</v>
      </c>
      <c r="M9" s="90">
        <f>+L9/$L$7</f>
        <v>4.5454545454545456E-2</v>
      </c>
      <c r="N9" s="92">
        <f>IFERROR((L9/J9),0)</f>
        <v>1</v>
      </c>
      <c r="O9" s="93"/>
      <c r="P9" s="94">
        <f>IFERROR((D9/J9-1),0)</f>
        <v>7</v>
      </c>
      <c r="Q9" s="94">
        <f>IFERROR((F9/L9-1),0)</f>
        <v>8</v>
      </c>
      <c r="R9" s="93"/>
      <c r="S9" s="89">
        <f>COUNTIFS('P. IVA ANALISI'!CV:CV,Dashboard_AGENZIA!C9,'P. IVA ANALISI'!L:L,Dashboard_AGENZIA!$B$1)</f>
        <v>6</v>
      </c>
      <c r="T9" s="90">
        <f>+S9/$S$7</f>
        <v>0.66666666666666663</v>
      </c>
      <c r="U9" s="91">
        <f>SUMIFS('P. IVA ANALISI'!CW:CW,'P. IVA ANALISI'!CV:CV,C9,'P. IVA ANALISI'!L:L,Dashboard_AGENZIA!$B$1)</f>
        <v>7</v>
      </c>
      <c r="V9" s="90">
        <f>+U9/$U$7</f>
        <v>0.36842105263157893</v>
      </c>
      <c r="W9" s="92">
        <f>IFERROR((U9/S9),0)</f>
        <v>1.1666666666666667</v>
      </c>
      <c r="X9" s="93"/>
      <c r="Y9" s="89">
        <f>COUNTIFS('P. IVA ANALISI'!DN:DN,Dashboard_AGENZIA!C9,'P. IVA ANALISI'!L:L,Dashboard_AGENZIA!$B$1)</f>
        <v>1</v>
      </c>
      <c r="Z9" s="90">
        <f>+Y9/$Y$7</f>
        <v>0.2</v>
      </c>
      <c r="AA9" s="91">
        <f>SUMIFS('P. IVA ANALISI'!DO:DO,'P. IVA ANALISI'!DN:DN,C9,'P. IVA ANALISI'!L:L,Dashboard_AGENZIA!$B$1)</f>
        <v>1</v>
      </c>
      <c r="AB9" s="90">
        <f>+AA9/$AA$7</f>
        <v>5.8823529411764705E-2</v>
      </c>
      <c r="AC9" s="92">
        <f>IFERROR((AA9/Y9),0)</f>
        <v>1</v>
      </c>
      <c r="AD9" s="93"/>
      <c r="AE9" s="94">
        <f>IFERROR((S9/Y9-1),0)</f>
        <v>5</v>
      </c>
      <c r="AF9" s="94">
        <f>IFERROR((U9/AA9-1),0)</f>
        <v>6</v>
      </c>
      <c r="AG9" s="93"/>
      <c r="AH9" s="95"/>
      <c r="AI9" s="95">
        <f>COUNTIFS('P. IVA ANALISI'!AG:AG,C9,'P. IVA ANALISI'!L:L,$B$1,'P. IVA ANALISI'!CC:CC,Dashboard_AGENZIA!$AI$2)</f>
        <v>0</v>
      </c>
      <c r="AJ9" s="95">
        <f>SUMIFS('P. IVA ANALISI'!AU:AU,'P. IVA ANALISI'!AG:AG,C9,'P. IVA ANALISI'!L:L,$B$1,'P. IVA ANALISI'!CC:CC,Dashboard_AGENZIA!$AI$2)</f>
        <v>0</v>
      </c>
      <c r="AK9" s="93"/>
      <c r="AL9" s="93"/>
      <c r="AM9" s="93"/>
      <c r="AN9" s="95"/>
      <c r="AO9" s="93"/>
      <c r="AP9" s="87" t="s">
        <v>208</v>
      </c>
      <c r="AQ9" s="89">
        <f>+AI9</f>
        <v>0</v>
      </c>
      <c r="AR9" s="93"/>
    </row>
    <row r="10" spans="2:44" s="72" customFormat="1" ht="18.5" x14ac:dyDescent="0.45">
      <c r="B10" s="65" t="s">
        <v>121</v>
      </c>
      <c r="C10" s="66"/>
      <c r="D10" s="67">
        <f>+D11+D12</f>
        <v>32</v>
      </c>
      <c r="E10" s="68"/>
      <c r="F10" s="67"/>
      <c r="G10" s="68"/>
      <c r="H10" s="69"/>
      <c r="I10" s="70"/>
      <c r="J10" s="73"/>
      <c r="K10" s="74"/>
      <c r="L10" s="73"/>
      <c r="M10" s="74"/>
      <c r="N10" s="75"/>
      <c r="O10" s="76"/>
      <c r="P10" s="77"/>
      <c r="Q10" s="77"/>
      <c r="R10" s="78"/>
      <c r="S10" s="67">
        <f>+S11+S12</f>
        <v>35</v>
      </c>
      <c r="T10" s="68"/>
      <c r="U10" s="67"/>
      <c r="V10" s="68"/>
      <c r="W10" s="69"/>
      <c r="X10" s="70"/>
      <c r="Y10" s="73"/>
      <c r="Z10" s="74"/>
      <c r="AA10" s="73"/>
      <c r="AB10" s="74"/>
      <c r="AC10" s="75"/>
      <c r="AD10" s="76"/>
      <c r="AE10" s="77"/>
      <c r="AF10" s="77"/>
      <c r="AG10" s="78"/>
      <c r="AH10" s="85"/>
      <c r="AI10" s="85"/>
      <c r="AJ10" s="85"/>
      <c r="AK10" s="78"/>
      <c r="AL10" s="78"/>
      <c r="AM10" s="78"/>
      <c r="AN10" s="85"/>
      <c r="AO10" s="78"/>
      <c r="AP10" s="98"/>
      <c r="AQ10" s="98"/>
      <c r="AR10" s="98"/>
    </row>
    <row r="11" spans="2:44" s="86" customFormat="1" ht="16" x14ac:dyDescent="0.4">
      <c r="B11" s="87" t="s">
        <v>144</v>
      </c>
      <c r="C11" s="88" t="s">
        <v>255</v>
      </c>
      <c r="D11" s="89">
        <f>COUNTIFS('P. IVA ANALISI'!AG:AG,Dashboard_AGENZIA!C11,'P. IVA ANALISI'!L:L,Dashboard_AGENZIA!$B$1)</f>
        <v>15</v>
      </c>
      <c r="E11" s="91"/>
      <c r="F11" s="91"/>
      <c r="G11" s="91"/>
      <c r="H11" s="92"/>
      <c r="I11" s="93"/>
      <c r="J11" s="89"/>
      <c r="K11" s="99"/>
      <c r="L11" s="91"/>
      <c r="M11" s="99"/>
      <c r="N11" s="100"/>
      <c r="O11" s="96"/>
      <c r="P11" s="101"/>
      <c r="Q11" s="101"/>
      <c r="R11" s="97"/>
      <c r="S11" s="89">
        <f>COUNTIFS('P. IVA ANALISI'!CV:CV,Dashboard_AGENZIA!C11,'P. IVA ANALISI'!L:L,Dashboard_AGENZIA!$B$1)</f>
        <v>18</v>
      </c>
      <c r="T11" s="91"/>
      <c r="U11" s="91"/>
      <c r="V11" s="91"/>
      <c r="W11" s="92"/>
      <c r="X11" s="93"/>
      <c r="Y11" s="89"/>
      <c r="Z11" s="99"/>
      <c r="AA11" s="91"/>
      <c r="AB11" s="99"/>
      <c r="AC11" s="100"/>
      <c r="AD11" s="96"/>
      <c r="AE11" s="101"/>
      <c r="AF11" s="101"/>
      <c r="AG11" s="97"/>
      <c r="AH11" s="98"/>
      <c r="AI11" s="98"/>
      <c r="AJ11" s="98"/>
      <c r="AK11" s="97"/>
      <c r="AL11" s="97"/>
      <c r="AM11" s="97"/>
      <c r="AN11" s="98"/>
      <c r="AO11" s="97"/>
      <c r="AP11" s="98"/>
      <c r="AQ11" s="98"/>
      <c r="AR11" s="98"/>
    </row>
    <row r="12" spans="2:44" s="86" customFormat="1" ht="16" x14ac:dyDescent="0.4">
      <c r="B12" s="87" t="s">
        <v>209</v>
      </c>
      <c r="C12" s="88" t="s">
        <v>256</v>
      </c>
      <c r="D12" s="89">
        <f>COUNTIFS('P. IVA ANALISI'!AG:AG,Dashboard_AGENZIA!C12,'P. IVA ANALISI'!L:L,Dashboard_AGENZIA!$B$1)</f>
        <v>17</v>
      </c>
      <c r="E12" s="91"/>
      <c r="F12" s="91"/>
      <c r="G12" s="91"/>
      <c r="H12" s="92"/>
      <c r="I12" s="93"/>
      <c r="J12" s="89"/>
      <c r="K12" s="99"/>
      <c r="L12" s="91"/>
      <c r="M12" s="99"/>
      <c r="N12" s="100"/>
      <c r="O12" s="96"/>
      <c r="P12" s="101"/>
      <c r="Q12" s="101"/>
      <c r="R12" s="97"/>
      <c r="S12" s="89">
        <f>COUNTIFS('P. IVA ANALISI'!CV:CV,Dashboard_AGENZIA!C12,'P. IVA ANALISI'!L:L,Dashboard_AGENZIA!$B$1)</f>
        <v>17</v>
      </c>
      <c r="T12" s="91"/>
      <c r="U12" s="91"/>
      <c r="V12" s="91"/>
      <c r="W12" s="92"/>
      <c r="X12" s="93"/>
      <c r="Y12" s="89"/>
      <c r="Z12" s="99"/>
      <c r="AA12" s="91"/>
      <c r="AB12" s="99"/>
      <c r="AC12" s="100"/>
      <c r="AD12" s="96"/>
      <c r="AE12" s="101"/>
      <c r="AF12" s="101"/>
      <c r="AG12" s="97"/>
      <c r="AH12" s="98"/>
      <c r="AI12" s="98"/>
      <c r="AJ12" s="98"/>
      <c r="AK12" s="97"/>
      <c r="AL12" s="97"/>
      <c r="AM12" s="97"/>
      <c r="AN12" s="98"/>
      <c r="AO12" s="97"/>
      <c r="AP12" s="98"/>
      <c r="AQ12" s="98"/>
      <c r="AR12" s="98"/>
    </row>
    <row r="13" spans="2:44" ht="7" customHeight="1" x14ac:dyDescent="0.35">
      <c r="B13" s="50"/>
      <c r="D13" s="62"/>
      <c r="E13" s="63"/>
      <c r="F13" s="63"/>
      <c r="G13" s="63"/>
      <c r="H13" s="64"/>
      <c r="I13" s="79"/>
      <c r="J13" s="82"/>
      <c r="K13" s="83"/>
      <c r="L13" s="83"/>
      <c r="M13" s="83"/>
      <c r="N13" s="84"/>
      <c r="O13" s="80"/>
      <c r="P13" s="82"/>
      <c r="Q13" s="82"/>
      <c r="R13" s="79"/>
      <c r="S13" s="62"/>
      <c r="T13" s="63"/>
      <c r="U13" s="63"/>
      <c r="V13" s="63"/>
      <c r="W13" s="64"/>
      <c r="X13" s="79"/>
      <c r="Y13" s="82"/>
      <c r="Z13" s="83"/>
      <c r="AA13" s="83"/>
      <c r="AB13" s="83"/>
      <c r="AC13" s="84"/>
      <c r="AD13" s="80"/>
      <c r="AE13" s="82"/>
      <c r="AF13" s="82"/>
      <c r="AG13" s="79"/>
      <c r="AH13" s="81"/>
      <c r="AI13" s="81"/>
      <c r="AJ13" s="81"/>
      <c r="AK13" s="79"/>
      <c r="AL13" s="79"/>
      <c r="AM13" s="79"/>
      <c r="AN13" s="81"/>
      <c r="AO13" s="79"/>
      <c r="AP13" s="98"/>
      <c r="AQ13" s="98"/>
      <c r="AR13" s="98"/>
    </row>
    <row r="14" spans="2:44" s="72" customFormat="1" ht="18.5" x14ac:dyDescent="0.45">
      <c r="B14" s="175" t="s">
        <v>463</v>
      </c>
      <c r="C14" s="182"/>
      <c r="D14" s="176">
        <f>+D10+D7</f>
        <v>46</v>
      </c>
      <c r="E14" s="177"/>
      <c r="F14" s="176"/>
      <c r="G14" s="177"/>
      <c r="H14" s="178"/>
      <c r="I14" s="70"/>
      <c r="J14" s="176"/>
      <c r="K14" s="177"/>
      <c r="L14" s="176"/>
      <c r="M14" s="177"/>
      <c r="N14" s="178"/>
      <c r="O14" s="70"/>
      <c r="P14" s="178"/>
      <c r="Q14" s="178"/>
      <c r="R14" s="70"/>
      <c r="S14" s="176">
        <f>+S10+S7</f>
        <v>44</v>
      </c>
      <c r="T14" s="177"/>
      <c r="U14" s="176"/>
      <c r="V14" s="177"/>
      <c r="W14" s="178"/>
      <c r="X14" s="70"/>
      <c r="Y14" s="176"/>
      <c r="Z14" s="177"/>
      <c r="AA14" s="176"/>
      <c r="AB14" s="177"/>
      <c r="AC14" s="178"/>
      <c r="AD14" s="70"/>
      <c r="AE14" s="178"/>
      <c r="AF14" s="178"/>
      <c r="AG14" s="70"/>
      <c r="AH14" s="85"/>
      <c r="AI14" s="85"/>
      <c r="AJ14" s="85"/>
      <c r="AK14" s="70"/>
      <c r="AL14" s="70"/>
      <c r="AM14" s="70"/>
      <c r="AN14" s="85"/>
      <c r="AO14" s="70"/>
      <c r="AP14" s="98"/>
      <c r="AQ14" s="98"/>
      <c r="AR14" s="98"/>
    </row>
    <row r="15" spans="2:44" s="86" customFormat="1" ht="7" customHeight="1" x14ac:dyDescent="0.4">
      <c r="B15" s="183"/>
      <c r="C15" s="168"/>
      <c r="D15" s="184"/>
      <c r="E15" s="184"/>
      <c r="F15" s="184"/>
      <c r="G15" s="184"/>
      <c r="H15" s="165"/>
      <c r="I15" s="160"/>
      <c r="J15" s="185"/>
      <c r="K15" s="186"/>
      <c r="L15" s="184"/>
      <c r="M15" s="186"/>
      <c r="N15" s="187"/>
      <c r="O15" s="161"/>
      <c r="P15" s="166"/>
      <c r="Q15" s="188"/>
      <c r="R15" s="162"/>
      <c r="S15" s="185"/>
      <c r="T15" s="184"/>
      <c r="U15" s="184"/>
      <c r="V15" s="184"/>
      <c r="W15" s="165"/>
      <c r="X15" s="160"/>
      <c r="Y15" s="185"/>
      <c r="Z15" s="186"/>
      <c r="AA15" s="184"/>
      <c r="AB15" s="186"/>
      <c r="AC15" s="187"/>
      <c r="AD15" s="162"/>
      <c r="AE15" s="166"/>
      <c r="AF15" s="188"/>
      <c r="AG15" s="162"/>
      <c r="AH15" s="159"/>
      <c r="AI15" s="159"/>
      <c r="AJ15" s="159"/>
      <c r="AK15" s="162"/>
      <c r="AL15" s="162"/>
      <c r="AM15" s="162"/>
      <c r="AN15" s="159"/>
      <c r="AO15" s="160"/>
      <c r="AP15" s="98"/>
      <c r="AQ15" s="98"/>
      <c r="AR15" s="98"/>
    </row>
    <row r="16" spans="2:44" s="86" customFormat="1" ht="16" x14ac:dyDescent="0.4">
      <c r="B16" s="88" t="s">
        <v>460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98"/>
      <c r="AI16" s="98"/>
      <c r="AJ16" s="98"/>
      <c r="AK16" s="88"/>
      <c r="AL16" s="88"/>
      <c r="AM16" s="88"/>
      <c r="AN16" s="98"/>
      <c r="AO16" s="98"/>
      <c r="AP16" s="98"/>
      <c r="AQ16" s="98"/>
      <c r="AR16" s="98"/>
    </row>
    <row r="17" spans="2:44" s="86" customFormat="1" ht="18.5" x14ac:dyDescent="0.45">
      <c r="B17" s="179" t="s">
        <v>461</v>
      </c>
      <c r="C17" s="167" t="s">
        <v>442</v>
      </c>
      <c r="D17" s="189">
        <f>COUNTIFS('P. IVA ANALISI'!AG:AG,Dashboard_AGENZIA!C17,'P. IVA ANALISI'!L:L,Dashboard_AGENZIA!$B$1)</f>
        <v>2</v>
      </c>
      <c r="E17" s="190"/>
      <c r="F17" s="114">
        <f>SUMIFS('P. IVA ANALISI'!AU:AU,'P. IVA ANALISI'!AG:AG,C17,'P. IVA ANALISI'!L:L,Dashboard_AGENZIA!$B$1)</f>
        <v>12</v>
      </c>
      <c r="G17" s="190"/>
      <c r="H17" s="191">
        <f>IFERROR((F17/D17),0)</f>
        <v>6</v>
      </c>
      <c r="I17" s="70"/>
      <c r="J17" s="189">
        <f>COUNTIFS('P. IVA ANALISI'!AF:AF,Dashboard_AGENZIA!C17,'P. IVA ANALISI'!L:L,Dashboard_AGENZIA!$B$1)</f>
        <v>3</v>
      </c>
      <c r="K17" s="190"/>
      <c r="L17" s="114">
        <f>SUMIFS('P. IVA ANALISI'!AP:AP,'P. IVA ANALISI'!AF:AF,C17,'P. IVA ANALISI'!L:L,Dashboard_AGENZIA!$B$1)</f>
        <v>8</v>
      </c>
      <c r="M17" s="190"/>
      <c r="N17" s="191">
        <f>IFERROR((L17/J17),0)</f>
        <v>2.6666666666666665</v>
      </c>
      <c r="O17" s="76"/>
      <c r="P17" s="172">
        <f>IFERROR((D17/J17-1),0)</f>
        <v>-0.33333333333333337</v>
      </c>
      <c r="Q17" s="172">
        <f>IFERROR((F17/L17-1),0)</f>
        <v>0.5</v>
      </c>
      <c r="R17" s="97"/>
      <c r="S17" s="189">
        <f>COUNTIFS('P. IVA ANALISI'!CV:CV,Dashboard_AGENZIA!C17,'P. IVA ANALISI'!L:L,Dashboard_AGENZIA!$B$1)</f>
        <v>1</v>
      </c>
      <c r="T17" s="190"/>
      <c r="U17" s="114">
        <f>SUMIFS('P. IVA ANALISI'!CW:CW,'P. IVA ANALISI'!CV:CV,C17,'P. IVA ANALISI'!L:L,Dashboard_AGENZIA!$B$1)</f>
        <v>6</v>
      </c>
      <c r="V17" s="190"/>
      <c r="W17" s="191">
        <f>IFERROR((U17/S17),0)</f>
        <v>6</v>
      </c>
      <c r="X17" s="70"/>
      <c r="Y17" s="189">
        <f>COUNTIFS('P. IVA ANALISI'!DN:DN,Dashboard_AGENZIA!C17,'P. IVA ANALISI'!L:L,Dashboard_AGENZIA!$B$1)</f>
        <v>2</v>
      </c>
      <c r="Z17" s="190"/>
      <c r="AA17" s="114">
        <f>SUMIFS('P. IVA ANALISI'!DO:DO,'P. IVA ANALISI'!DN:DN,C17,'P. IVA ANALISI'!L:L,Dashboard_AGENZIA!$B$1)</f>
        <v>4</v>
      </c>
      <c r="AB17" s="190"/>
      <c r="AC17" s="191">
        <f>IFERROR((AA17/Y17),0)</f>
        <v>2</v>
      </c>
      <c r="AD17" s="76"/>
      <c r="AE17" s="172">
        <f>IFERROR((S17/Y17-1),0)</f>
        <v>-0.5</v>
      </c>
      <c r="AF17" s="172">
        <f>IFERROR((U17/AA17-1),0)</f>
        <v>0.5</v>
      </c>
      <c r="AG17" s="97"/>
      <c r="AH17" s="98"/>
      <c r="AI17" s="98"/>
      <c r="AJ17" s="98"/>
      <c r="AK17" s="97"/>
      <c r="AL17" s="97"/>
      <c r="AM17" s="97"/>
      <c r="AN17" s="98"/>
      <c r="AO17" s="98"/>
      <c r="AP17" s="98"/>
      <c r="AQ17" s="98"/>
      <c r="AR17" s="98"/>
    </row>
    <row r="18" spans="2:44" s="86" customFormat="1" ht="18.5" x14ac:dyDescent="0.45">
      <c r="B18" s="87" t="s">
        <v>462</v>
      </c>
      <c r="C18" s="88" t="s">
        <v>443</v>
      </c>
      <c r="D18" s="89">
        <f>COUNTIFS('P. IVA ANALISI'!AG:AG,Dashboard_AGENZIA!C18,'P. IVA ANALISI'!L:L,Dashboard_AGENZIA!$B$1)</f>
        <v>3</v>
      </c>
      <c r="E18" s="90"/>
      <c r="F18" s="91">
        <f>SUMIFS('P. IVA ANALISI'!AU:AU,'P. IVA ANALISI'!AG:AG,C18,'P. IVA ANALISI'!L:L,Dashboard_AGENZIA!$B$1)</f>
        <v>0</v>
      </c>
      <c r="G18" s="90"/>
      <c r="H18" s="92"/>
      <c r="I18" s="70"/>
      <c r="J18" s="89">
        <f>COUNTIFS('P. IVA ANALISI'!AF:AF,Dashboard_AGENZIA!C18,'P. IVA ANALISI'!L:L,Dashboard_AGENZIA!$B$1)</f>
        <v>2</v>
      </c>
      <c r="K18" s="90"/>
      <c r="L18" s="91">
        <f>SUMIFS('P. IVA ANALISI'!AP:AP,'P. IVA ANALISI'!AF:AF,C18,'P. IVA ANALISI'!L:L,Dashboard_AGENZIA!$B$1)</f>
        <v>0</v>
      </c>
      <c r="M18" s="90"/>
      <c r="N18" s="92"/>
      <c r="O18" s="76"/>
      <c r="P18" s="94"/>
      <c r="Q18" s="94"/>
      <c r="R18" s="97"/>
      <c r="S18" s="89"/>
      <c r="T18" s="90"/>
      <c r="U18" s="91"/>
      <c r="V18" s="90"/>
      <c r="W18" s="92"/>
      <c r="X18" s="70"/>
      <c r="Y18" s="89"/>
      <c r="Z18" s="90"/>
      <c r="AA18" s="91"/>
      <c r="AB18" s="90"/>
      <c r="AC18" s="92"/>
      <c r="AD18" s="76"/>
      <c r="AE18" s="94"/>
      <c r="AF18" s="94"/>
      <c r="AG18" s="97"/>
      <c r="AH18" s="98"/>
      <c r="AI18" s="98"/>
      <c r="AJ18" s="98"/>
      <c r="AK18" s="97"/>
      <c r="AL18" s="97"/>
      <c r="AM18" s="97"/>
      <c r="AN18" s="98"/>
      <c r="AO18" s="98"/>
      <c r="AP18" s="98"/>
      <c r="AQ18" s="98"/>
      <c r="AR18" s="98"/>
    </row>
    <row r="19" spans="2:44" ht="7" customHeight="1" x14ac:dyDescent="0.35">
      <c r="B19" s="50"/>
      <c r="D19" s="62"/>
      <c r="E19" s="63"/>
      <c r="F19" s="63"/>
      <c r="G19" s="63"/>
      <c r="H19" s="64"/>
      <c r="I19" s="79"/>
      <c r="J19" s="82"/>
      <c r="K19" s="83"/>
      <c r="L19" s="83"/>
      <c r="M19" s="83"/>
      <c r="N19" s="84"/>
      <c r="O19" s="80"/>
      <c r="P19" s="82"/>
      <c r="Q19" s="82"/>
      <c r="R19" s="79"/>
      <c r="S19" s="62"/>
      <c r="T19" s="63"/>
      <c r="U19" s="63"/>
      <c r="V19" s="63"/>
      <c r="W19" s="64"/>
      <c r="X19" s="79"/>
      <c r="Y19" s="82"/>
      <c r="Z19" s="83"/>
      <c r="AA19" s="83"/>
      <c r="AB19" s="83"/>
      <c r="AC19" s="84"/>
      <c r="AD19" s="80"/>
      <c r="AE19" s="82"/>
      <c r="AF19" s="82"/>
      <c r="AG19" s="79"/>
      <c r="AH19" s="81"/>
      <c r="AI19" s="81"/>
      <c r="AJ19" s="81"/>
      <c r="AK19" s="79"/>
      <c r="AL19" s="79"/>
      <c r="AM19" s="79"/>
      <c r="AN19" s="81"/>
      <c r="AO19" s="79"/>
      <c r="AP19" s="98"/>
      <c r="AQ19" s="98"/>
      <c r="AR19" s="98"/>
    </row>
    <row r="20" spans="2:44" s="86" customFormat="1" ht="18.5" x14ac:dyDescent="0.45">
      <c r="B20" s="192" t="s">
        <v>464</v>
      </c>
      <c r="C20" s="154"/>
      <c r="D20" s="155">
        <f>+D17+D7</f>
        <v>16</v>
      </c>
      <c r="E20" s="156"/>
      <c r="F20" s="155">
        <f>+F17+F7</f>
        <v>38</v>
      </c>
      <c r="G20" s="156"/>
      <c r="H20" s="157">
        <f>IFERROR((F20/D20),0)</f>
        <v>2.375</v>
      </c>
      <c r="I20" s="70"/>
      <c r="J20" s="155">
        <f>+J17+J7</f>
        <v>10</v>
      </c>
      <c r="K20" s="156"/>
      <c r="L20" s="155">
        <f>+L17+L7</f>
        <v>30</v>
      </c>
      <c r="M20" s="156"/>
      <c r="N20" s="157">
        <f>IFERROR((L20/J20),0)</f>
        <v>3</v>
      </c>
      <c r="O20" s="76"/>
      <c r="P20" s="158">
        <f>IFERROR((D20/J20-1),0)</f>
        <v>0.60000000000000009</v>
      </c>
      <c r="Q20" s="158">
        <f>IFERROR((F20/L20-1),0)</f>
        <v>0.26666666666666661</v>
      </c>
      <c r="R20" s="97"/>
      <c r="S20" s="155">
        <f>+S17+S7</f>
        <v>10</v>
      </c>
      <c r="T20" s="156"/>
      <c r="U20" s="155">
        <f>+U17+U7</f>
        <v>25</v>
      </c>
      <c r="V20" s="156"/>
      <c r="W20" s="157">
        <f>IFERROR((U20/S20),0)</f>
        <v>2.5</v>
      </c>
      <c r="X20" s="70"/>
      <c r="Y20" s="155">
        <f>+Y17+Y7</f>
        <v>7</v>
      </c>
      <c r="Z20" s="156"/>
      <c r="AA20" s="155">
        <f>+AA17+AA7</f>
        <v>21</v>
      </c>
      <c r="AB20" s="156"/>
      <c r="AC20" s="157">
        <f>IFERROR((AA20/Y20),0)</f>
        <v>3</v>
      </c>
      <c r="AD20" s="76"/>
      <c r="AE20" s="158">
        <f>IFERROR((S20/Y20-1),0)</f>
        <v>0.4285714285714286</v>
      </c>
      <c r="AF20" s="158">
        <f>IFERROR((U20/AA20-1),0)</f>
        <v>0.19047619047619047</v>
      </c>
      <c r="AG20" s="97"/>
      <c r="AH20" s="98"/>
      <c r="AI20" s="98"/>
      <c r="AJ20" s="98"/>
      <c r="AK20" s="97"/>
      <c r="AL20" s="97"/>
      <c r="AM20" s="97"/>
      <c r="AN20" s="98"/>
      <c r="AO20" s="98"/>
      <c r="AP20" s="98"/>
      <c r="AQ20" s="98"/>
      <c r="AR20" s="98"/>
    </row>
    <row r="21" spans="2:44" s="86" customFormat="1" ht="18.5" hidden="1" customHeight="1" outlineLevel="1" x14ac:dyDescent="0.45">
      <c r="B21" s="104" t="s">
        <v>444</v>
      </c>
      <c r="C21" s="88"/>
      <c r="D21" s="105"/>
      <c r="E21" s="142"/>
      <c r="F21" s="105"/>
      <c r="G21" s="142"/>
      <c r="H21" s="143"/>
      <c r="I21" s="70"/>
      <c r="J21" s="169"/>
      <c r="K21" s="170"/>
      <c r="L21" s="169"/>
      <c r="M21" s="170"/>
      <c r="N21" s="171"/>
      <c r="O21" s="76"/>
      <c r="P21" s="106"/>
      <c r="Q21" s="153"/>
      <c r="R21" s="97"/>
      <c r="S21" s="105"/>
      <c r="T21" s="142"/>
      <c r="U21" s="105"/>
      <c r="V21" s="142"/>
      <c r="W21" s="143"/>
      <c r="X21" s="70"/>
      <c r="Y21" s="147"/>
      <c r="Z21" s="148"/>
      <c r="AA21" s="147"/>
      <c r="AB21" s="148"/>
      <c r="AC21" s="149"/>
      <c r="AD21" s="76"/>
      <c r="AE21" s="106"/>
      <c r="AF21" s="153"/>
      <c r="AG21" s="97"/>
      <c r="AH21" s="98"/>
      <c r="AI21" s="98"/>
      <c r="AJ21" s="98"/>
      <c r="AK21" s="97"/>
      <c r="AL21" s="97"/>
      <c r="AM21" s="97"/>
      <c r="AN21" s="98"/>
      <c r="AO21" s="98"/>
      <c r="AP21" s="98"/>
      <c r="AQ21" s="98"/>
      <c r="AR21" s="98"/>
    </row>
    <row r="22" spans="2:44" s="86" customFormat="1" ht="7.5" customHeight="1" collapsed="1" x14ac:dyDescent="0.45">
      <c r="B22" s="141"/>
      <c r="C22" s="168"/>
      <c r="D22" s="144"/>
      <c r="E22" s="145"/>
      <c r="F22" s="145"/>
      <c r="G22" s="145"/>
      <c r="H22" s="146"/>
      <c r="I22" s="70"/>
      <c r="J22" s="150"/>
      <c r="K22" s="151"/>
      <c r="L22" s="151"/>
      <c r="M22" s="151"/>
      <c r="N22" s="152"/>
      <c r="O22" s="76"/>
      <c r="P22" s="150"/>
      <c r="Q22" s="150"/>
      <c r="R22" s="97"/>
      <c r="S22" s="144"/>
      <c r="T22" s="145"/>
      <c r="U22" s="145"/>
      <c r="V22" s="145"/>
      <c r="W22" s="146"/>
      <c r="X22" s="70"/>
      <c r="Y22" s="150"/>
      <c r="Z22" s="151"/>
      <c r="AA22" s="151"/>
      <c r="AB22" s="151"/>
      <c r="AC22" s="152"/>
      <c r="AD22" s="76"/>
      <c r="AE22" s="150"/>
      <c r="AF22" s="150"/>
      <c r="AG22" s="97"/>
      <c r="AH22" s="98"/>
      <c r="AI22" s="98"/>
      <c r="AJ22" s="98"/>
      <c r="AK22" s="97"/>
      <c r="AL22" s="97"/>
      <c r="AM22" s="97"/>
      <c r="AN22" s="98"/>
      <c r="AO22" s="98"/>
      <c r="AP22" s="98"/>
      <c r="AQ22" s="98"/>
      <c r="AR22" s="98"/>
    </row>
    <row r="23" spans="2:44" s="86" customFormat="1" ht="18.5" hidden="1" customHeight="1" outlineLevel="1" x14ac:dyDescent="0.45">
      <c r="B23" s="20" t="s">
        <v>457</v>
      </c>
      <c r="C23" s="88"/>
      <c r="D23" s="37">
        <f>+D21+D20+D14</f>
        <v>62</v>
      </c>
      <c r="E23" s="37"/>
      <c r="F23" s="37">
        <f>+F21+F20+F7</f>
        <v>64</v>
      </c>
      <c r="G23" s="39"/>
      <c r="H23" s="38"/>
      <c r="I23" s="70"/>
      <c r="J23" s="37"/>
      <c r="K23" s="37"/>
      <c r="L23" s="37">
        <f>+L21+L20+L7</f>
        <v>52</v>
      </c>
      <c r="M23" s="38"/>
      <c r="N23" s="38"/>
      <c r="O23" s="76"/>
      <c r="P23" s="38"/>
      <c r="Q23" s="38"/>
      <c r="R23" s="97"/>
      <c r="S23" s="37">
        <f>+S21+S20+S14</f>
        <v>54</v>
      </c>
      <c r="T23" s="37"/>
      <c r="U23" s="37">
        <f>+U21+U20+U7</f>
        <v>44</v>
      </c>
      <c r="V23" s="39"/>
      <c r="W23" s="38"/>
      <c r="X23" s="70"/>
      <c r="Y23" s="37"/>
      <c r="Z23" s="37"/>
      <c r="AA23" s="37">
        <f>+AA21+AA20+AA7</f>
        <v>38</v>
      </c>
      <c r="AB23" s="38"/>
      <c r="AC23" s="38"/>
      <c r="AD23" s="76"/>
      <c r="AE23" s="38"/>
      <c r="AF23" s="38"/>
      <c r="AG23" s="97"/>
      <c r="AH23" s="98"/>
      <c r="AI23" s="98"/>
      <c r="AJ23" s="98"/>
      <c r="AK23" s="97"/>
      <c r="AL23" s="97"/>
      <c r="AM23" s="97"/>
      <c r="AN23" s="98"/>
      <c r="AO23" s="98"/>
      <c r="AP23" s="98"/>
      <c r="AQ23" s="98"/>
      <c r="AR23" s="98"/>
    </row>
    <row r="24" spans="2:44" collapsed="1" x14ac:dyDescent="0.35">
      <c r="D24" s="56"/>
      <c r="E24" s="56"/>
      <c r="F24" s="56"/>
      <c r="G24" s="56"/>
      <c r="H24" s="56"/>
      <c r="I24" s="55"/>
      <c r="J24" s="56"/>
      <c r="K24" s="56"/>
      <c r="L24" s="56"/>
      <c r="M24" s="56"/>
      <c r="N24" s="56"/>
      <c r="O24" s="55"/>
      <c r="P24" s="56"/>
      <c r="Q24" s="56"/>
      <c r="R24" s="55"/>
      <c r="S24" s="56"/>
      <c r="T24" s="56"/>
      <c r="U24" s="56"/>
      <c r="V24" s="56"/>
      <c r="W24" s="56"/>
      <c r="X24" s="55"/>
      <c r="Y24" s="56"/>
      <c r="Z24" s="56"/>
      <c r="AA24" s="56"/>
      <c r="AB24" s="56"/>
      <c r="AC24" s="56"/>
      <c r="AD24" s="55"/>
      <c r="AE24" s="56"/>
      <c r="AF24" s="56"/>
      <c r="AG24" s="55"/>
      <c r="AH24" s="56"/>
      <c r="AI24" s="56"/>
      <c r="AJ24" s="56"/>
      <c r="AK24" s="55"/>
      <c r="AL24" s="55"/>
      <c r="AM24" s="55"/>
      <c r="AN24" s="56"/>
      <c r="AO24" s="55"/>
      <c r="AP24" s="57"/>
      <c r="AQ24" s="56"/>
      <c r="AR24" s="55"/>
    </row>
    <row r="25" spans="2:44" x14ac:dyDescent="0.35">
      <c r="D25" s="56"/>
      <c r="E25" s="56"/>
      <c r="F25" s="56"/>
      <c r="G25" s="56"/>
      <c r="H25" s="56"/>
      <c r="I25" s="55"/>
      <c r="J25" s="56"/>
      <c r="K25" s="56"/>
      <c r="L25" s="56"/>
      <c r="M25" s="56"/>
      <c r="N25" s="56"/>
      <c r="O25" s="55"/>
      <c r="P25" s="56"/>
      <c r="Q25" s="56"/>
      <c r="R25" s="55"/>
      <c r="S25" s="56"/>
      <c r="T25" s="56"/>
      <c r="U25" s="56"/>
      <c r="V25" s="56"/>
      <c r="W25" s="56"/>
      <c r="X25" s="55"/>
      <c r="Y25" s="56"/>
      <c r="Z25" s="56"/>
      <c r="AA25" s="56"/>
      <c r="AB25" s="56"/>
      <c r="AC25" s="56"/>
      <c r="AD25" s="55"/>
      <c r="AE25" s="56"/>
      <c r="AF25" s="56"/>
      <c r="AG25" s="55"/>
      <c r="AH25" s="56"/>
      <c r="AI25" s="56"/>
      <c r="AJ25" s="56"/>
      <c r="AK25" s="55"/>
      <c r="AL25" s="55"/>
      <c r="AM25" s="55"/>
      <c r="AN25" s="56"/>
      <c r="AO25" s="55"/>
      <c r="AP25" s="57"/>
      <c r="AQ25" s="56"/>
      <c r="AR25" s="55"/>
    </row>
    <row r="26" spans="2:44" x14ac:dyDescent="0.35">
      <c r="D26" s="56"/>
      <c r="E26" s="56"/>
      <c r="F26" s="56"/>
      <c r="G26" s="56"/>
      <c r="H26" s="56"/>
      <c r="I26" s="55"/>
      <c r="J26" s="56"/>
      <c r="K26" s="56"/>
      <c r="L26" s="56"/>
      <c r="M26" s="56"/>
      <c r="N26" s="56"/>
      <c r="O26" s="55"/>
      <c r="P26" s="56"/>
      <c r="Q26" s="56"/>
      <c r="R26" s="55"/>
      <c r="S26" s="56"/>
      <c r="T26" s="56"/>
      <c r="U26" s="56"/>
      <c r="V26" s="56"/>
      <c r="W26" s="56"/>
      <c r="X26" s="55"/>
      <c r="Y26" s="56"/>
      <c r="Z26" s="56"/>
      <c r="AA26" s="56"/>
      <c r="AB26" s="56"/>
      <c r="AC26" s="56"/>
      <c r="AD26" s="55"/>
      <c r="AE26" s="56"/>
      <c r="AF26" s="56"/>
      <c r="AG26" s="55"/>
      <c r="AH26" s="56"/>
      <c r="AI26" s="56"/>
      <c r="AJ26" s="56"/>
      <c r="AK26" s="55"/>
      <c r="AL26" s="55"/>
      <c r="AM26" s="55"/>
      <c r="AN26" s="56"/>
      <c r="AO26" s="55"/>
      <c r="AP26" s="57"/>
      <c r="AQ26" s="56"/>
      <c r="AR26" s="55"/>
    </row>
    <row r="27" spans="2:44" x14ac:dyDescent="0.35">
      <c r="D27" s="56"/>
      <c r="E27" s="56"/>
      <c r="F27" s="56"/>
      <c r="G27" s="56"/>
      <c r="H27" s="56"/>
      <c r="I27" s="55"/>
      <c r="J27" s="56"/>
      <c r="K27" s="56"/>
      <c r="L27" s="56"/>
      <c r="M27" s="56"/>
      <c r="N27" s="56"/>
      <c r="O27" s="55"/>
      <c r="P27" s="56"/>
      <c r="Q27" s="56"/>
      <c r="R27" s="55"/>
      <c r="S27" s="56"/>
      <c r="T27" s="56"/>
      <c r="U27" s="56"/>
      <c r="V27" s="56"/>
      <c r="W27" s="56"/>
      <c r="X27" s="55"/>
      <c r="Y27" s="56"/>
      <c r="Z27" s="56"/>
      <c r="AA27" s="56"/>
      <c r="AB27" s="56"/>
      <c r="AC27" s="56"/>
      <c r="AD27" s="55"/>
      <c r="AE27" s="56"/>
      <c r="AF27" s="56"/>
      <c r="AG27" s="55"/>
      <c r="AH27" s="56"/>
      <c r="AI27" s="56"/>
      <c r="AJ27" s="56"/>
      <c r="AK27" s="55"/>
      <c r="AL27" s="55"/>
      <c r="AM27" s="55"/>
      <c r="AN27" s="56"/>
      <c r="AO27" s="55"/>
      <c r="AP27" s="57"/>
      <c r="AQ27" s="56"/>
      <c r="AR27" s="55"/>
    </row>
    <row r="28" spans="2:44" x14ac:dyDescent="0.35">
      <c r="D28" s="56"/>
      <c r="E28" s="56"/>
      <c r="F28" s="56"/>
      <c r="G28" s="56"/>
      <c r="H28" s="56"/>
      <c r="I28" s="55"/>
      <c r="J28" s="56"/>
      <c r="K28" s="56"/>
      <c r="L28" s="56"/>
      <c r="M28" s="56"/>
      <c r="N28" s="56"/>
      <c r="O28" s="55"/>
      <c r="P28" s="56"/>
      <c r="Q28" s="56"/>
      <c r="R28" s="55"/>
      <c r="S28" s="56"/>
      <c r="T28" s="56"/>
      <c r="U28" s="56"/>
      <c r="V28" s="56"/>
      <c r="W28" s="56"/>
      <c r="X28" s="55"/>
      <c r="Y28" s="56"/>
      <c r="Z28" s="56"/>
      <c r="AA28" s="56"/>
      <c r="AB28" s="56"/>
      <c r="AC28" s="56"/>
      <c r="AD28" s="55"/>
      <c r="AE28" s="56"/>
      <c r="AF28" s="56"/>
      <c r="AG28" s="55"/>
      <c r="AH28" s="56"/>
      <c r="AI28" s="56"/>
      <c r="AJ28" s="56"/>
      <c r="AK28" s="55"/>
      <c r="AL28" s="55"/>
      <c r="AM28" s="55"/>
      <c r="AN28" s="56"/>
      <c r="AO28" s="55"/>
      <c r="AP28" s="57"/>
      <c r="AQ28" s="56"/>
      <c r="AR28" s="55"/>
    </row>
    <row r="29" spans="2:44" x14ac:dyDescent="0.35">
      <c r="D29" s="56"/>
      <c r="E29" s="56"/>
      <c r="F29" s="56"/>
      <c r="G29" s="56"/>
      <c r="H29" s="56"/>
      <c r="I29" s="55"/>
      <c r="J29" s="56"/>
      <c r="K29" s="56"/>
      <c r="L29" s="56"/>
      <c r="M29" s="56"/>
      <c r="N29" s="56"/>
      <c r="O29" s="55"/>
      <c r="P29" s="56"/>
      <c r="Q29" s="56"/>
      <c r="R29" s="55"/>
      <c r="S29" s="56"/>
      <c r="T29" s="56"/>
      <c r="U29" s="56"/>
      <c r="V29" s="56"/>
      <c r="W29" s="56"/>
      <c r="X29" s="55"/>
      <c r="Y29" s="56"/>
      <c r="Z29" s="56"/>
      <c r="AA29" s="56"/>
      <c r="AB29" s="56"/>
      <c r="AC29" s="56"/>
      <c r="AD29" s="55"/>
      <c r="AE29" s="56"/>
      <c r="AF29" s="56"/>
      <c r="AG29" s="55"/>
      <c r="AH29" s="56"/>
      <c r="AI29" s="56"/>
      <c r="AJ29" s="56"/>
      <c r="AK29" s="55"/>
      <c r="AL29" s="55"/>
      <c r="AM29" s="55"/>
      <c r="AN29" s="56"/>
      <c r="AO29" s="55"/>
      <c r="AP29" s="57"/>
      <c r="AQ29" s="56"/>
      <c r="AR29" s="55"/>
    </row>
    <row r="30" spans="2:44" x14ac:dyDescent="0.35">
      <c r="D30" s="56"/>
      <c r="E30" s="56"/>
      <c r="F30" s="56"/>
      <c r="G30" s="56"/>
      <c r="H30" s="56"/>
      <c r="I30" s="55"/>
      <c r="J30" s="56"/>
      <c r="K30" s="56"/>
      <c r="L30" s="56"/>
      <c r="M30" s="56"/>
      <c r="N30" s="56"/>
      <c r="O30" s="55"/>
      <c r="P30" s="56"/>
      <c r="Q30" s="56"/>
      <c r="R30" s="55"/>
      <c r="S30" s="56"/>
      <c r="T30" s="56"/>
      <c r="U30" s="56"/>
      <c r="V30" s="56"/>
      <c r="W30" s="56"/>
      <c r="X30" s="55"/>
      <c r="Y30" s="56"/>
      <c r="Z30" s="56"/>
      <c r="AA30" s="56"/>
      <c r="AB30" s="56"/>
      <c r="AC30" s="56"/>
      <c r="AD30" s="55"/>
      <c r="AE30" s="56"/>
      <c r="AF30" s="56"/>
      <c r="AG30" s="55"/>
      <c r="AH30" s="56"/>
      <c r="AI30" s="56"/>
      <c r="AJ30" s="56"/>
      <c r="AK30" s="55"/>
      <c r="AL30" s="55"/>
      <c r="AM30" s="55"/>
      <c r="AN30" s="56"/>
      <c r="AO30" s="55"/>
      <c r="AP30" s="57"/>
      <c r="AQ30" s="56"/>
      <c r="AR30" s="55"/>
    </row>
    <row r="31" spans="2:44" x14ac:dyDescent="0.35">
      <c r="D31" s="56"/>
      <c r="E31" s="56"/>
      <c r="F31" s="56"/>
      <c r="G31" s="56"/>
      <c r="H31" s="56"/>
      <c r="I31" s="55"/>
      <c r="J31" s="56"/>
      <c r="K31" s="56"/>
      <c r="L31" s="56"/>
      <c r="M31" s="56"/>
      <c r="N31" s="56"/>
      <c r="O31" s="55"/>
      <c r="P31" s="56"/>
      <c r="Q31" s="56"/>
      <c r="R31" s="55"/>
      <c r="S31" s="56"/>
      <c r="T31" s="56"/>
      <c r="U31" s="56"/>
      <c r="V31" s="56"/>
      <c r="W31" s="56"/>
      <c r="X31" s="55"/>
      <c r="Y31" s="56"/>
      <c r="Z31" s="56"/>
      <c r="AA31" s="56"/>
      <c r="AB31" s="56"/>
      <c r="AC31" s="56"/>
      <c r="AD31" s="55"/>
      <c r="AE31" s="56"/>
      <c r="AF31" s="56"/>
      <c r="AG31" s="55"/>
      <c r="AH31" s="56"/>
      <c r="AI31" s="56"/>
      <c r="AJ31" s="56"/>
      <c r="AK31" s="55"/>
      <c r="AL31" s="55"/>
      <c r="AM31" s="55"/>
      <c r="AN31" s="56"/>
      <c r="AO31" s="55"/>
      <c r="AP31" s="57"/>
      <c r="AQ31" s="56"/>
      <c r="AR31" s="55"/>
    </row>
    <row r="32" spans="2:44" x14ac:dyDescent="0.35">
      <c r="D32" s="56"/>
      <c r="E32" s="56"/>
      <c r="F32" s="56"/>
      <c r="G32" s="56"/>
      <c r="H32" s="56"/>
      <c r="I32" s="55"/>
      <c r="J32" s="56"/>
      <c r="K32" s="56"/>
      <c r="L32" s="56"/>
      <c r="M32" s="56"/>
      <c r="N32" s="56"/>
      <c r="O32" s="55"/>
      <c r="P32" s="56"/>
      <c r="Q32" s="56"/>
      <c r="R32" s="55"/>
      <c r="S32" s="56"/>
      <c r="T32" s="56"/>
      <c r="U32" s="56"/>
      <c r="V32" s="56"/>
      <c r="W32" s="56"/>
      <c r="X32" s="55"/>
      <c r="Y32" s="56"/>
      <c r="Z32" s="56"/>
      <c r="AA32" s="56"/>
      <c r="AB32" s="56"/>
      <c r="AC32" s="56"/>
      <c r="AD32" s="55"/>
      <c r="AE32" s="56"/>
      <c r="AF32" s="56"/>
      <c r="AG32" s="55"/>
      <c r="AH32" s="56"/>
      <c r="AI32" s="56"/>
      <c r="AJ32" s="56"/>
      <c r="AK32" s="55"/>
      <c r="AL32" s="55"/>
      <c r="AM32" s="55"/>
      <c r="AN32" s="56"/>
      <c r="AO32" s="55"/>
      <c r="AP32" s="57"/>
      <c r="AQ32" s="56"/>
      <c r="AR32" s="55"/>
    </row>
    <row r="33" spans="4:44" x14ac:dyDescent="0.35">
      <c r="D33" s="56"/>
      <c r="E33" s="56"/>
      <c r="F33" s="56"/>
      <c r="G33" s="56"/>
      <c r="H33" s="56"/>
      <c r="I33" s="55"/>
      <c r="J33" s="56"/>
      <c r="K33" s="56"/>
      <c r="L33" s="56"/>
      <c r="M33" s="56"/>
      <c r="N33" s="56"/>
      <c r="O33" s="55"/>
      <c r="P33" s="56"/>
      <c r="Q33" s="56"/>
      <c r="R33" s="55"/>
      <c r="S33" s="56"/>
      <c r="T33" s="56"/>
      <c r="U33" s="56"/>
      <c r="V33" s="56"/>
      <c r="W33" s="56"/>
      <c r="X33" s="55"/>
      <c r="Y33" s="56"/>
      <c r="Z33" s="56"/>
      <c r="AA33" s="56"/>
      <c r="AB33" s="56"/>
      <c r="AC33" s="56"/>
      <c r="AD33" s="55"/>
      <c r="AE33" s="56"/>
      <c r="AF33" s="56"/>
      <c r="AG33" s="55"/>
      <c r="AH33" s="56"/>
      <c r="AI33" s="56"/>
      <c r="AJ33" s="56"/>
      <c r="AK33" s="55"/>
      <c r="AL33" s="55"/>
      <c r="AM33" s="55"/>
      <c r="AN33" s="56"/>
      <c r="AO33" s="55"/>
      <c r="AP33" s="57"/>
      <c r="AQ33" s="56"/>
      <c r="AR33" s="55"/>
    </row>
    <row r="34" spans="4:44" x14ac:dyDescent="0.35">
      <c r="D34" s="56"/>
      <c r="E34" s="56"/>
      <c r="F34" s="56"/>
      <c r="G34" s="56"/>
      <c r="H34" s="56"/>
      <c r="I34" s="55"/>
      <c r="J34" s="56"/>
      <c r="K34" s="56"/>
      <c r="L34" s="56"/>
      <c r="M34" s="56"/>
      <c r="N34" s="56"/>
      <c r="O34" s="55"/>
      <c r="P34" s="56"/>
      <c r="Q34" s="56"/>
      <c r="R34" s="55"/>
      <c r="S34" s="56"/>
      <c r="T34" s="56"/>
      <c r="U34" s="56"/>
      <c r="V34" s="56"/>
      <c r="W34" s="56"/>
      <c r="X34" s="55"/>
      <c r="Y34" s="56"/>
      <c r="Z34" s="56"/>
      <c r="AA34" s="56"/>
      <c r="AB34" s="56"/>
      <c r="AC34" s="56"/>
      <c r="AD34" s="55"/>
      <c r="AE34" s="56"/>
      <c r="AF34" s="56"/>
      <c r="AG34" s="55"/>
      <c r="AH34" s="56"/>
      <c r="AI34" s="56"/>
      <c r="AJ34" s="56"/>
      <c r="AK34" s="55"/>
      <c r="AL34" s="55"/>
      <c r="AM34" s="55"/>
      <c r="AN34" s="56"/>
      <c r="AO34" s="55"/>
      <c r="AP34" s="57"/>
      <c r="AQ34" s="56"/>
      <c r="AR34" s="55"/>
    </row>
    <row r="35" spans="4:44" x14ac:dyDescent="0.35">
      <c r="D35" s="56"/>
      <c r="E35" s="56"/>
      <c r="F35" s="56"/>
      <c r="G35" s="56"/>
      <c r="H35" s="56"/>
      <c r="I35" s="55"/>
      <c r="J35" s="56"/>
      <c r="K35" s="56"/>
      <c r="L35" s="56"/>
      <c r="M35" s="56"/>
      <c r="N35" s="56"/>
      <c r="O35" s="55"/>
      <c r="P35" s="56"/>
      <c r="Q35" s="56"/>
      <c r="R35" s="55"/>
      <c r="S35" s="56"/>
      <c r="T35" s="56"/>
      <c r="U35" s="56"/>
      <c r="V35" s="56"/>
      <c r="W35" s="56"/>
      <c r="X35" s="55"/>
      <c r="Y35" s="56"/>
      <c r="Z35" s="56"/>
      <c r="AA35" s="56"/>
      <c r="AB35" s="56"/>
      <c r="AC35" s="56"/>
      <c r="AD35" s="55"/>
      <c r="AE35" s="56"/>
      <c r="AF35" s="56"/>
      <c r="AG35" s="55"/>
      <c r="AH35" s="56"/>
      <c r="AI35" s="56"/>
      <c r="AJ35" s="56"/>
      <c r="AK35" s="55"/>
      <c r="AL35" s="55"/>
      <c r="AM35" s="55"/>
      <c r="AN35" s="56"/>
      <c r="AO35" s="55"/>
      <c r="AP35" s="57"/>
      <c r="AQ35" s="56"/>
      <c r="AR35" s="55"/>
    </row>
    <row r="36" spans="4:44" x14ac:dyDescent="0.35">
      <c r="D36" s="56"/>
      <c r="E36" s="56"/>
      <c r="F36" s="56"/>
      <c r="G36" s="56"/>
      <c r="H36" s="56"/>
      <c r="I36" s="55"/>
      <c r="J36" s="56"/>
      <c r="K36" s="56"/>
      <c r="L36" s="56"/>
      <c r="M36" s="56"/>
      <c r="N36" s="56"/>
      <c r="O36" s="55"/>
      <c r="P36" s="56"/>
      <c r="Q36" s="56"/>
      <c r="R36" s="55"/>
      <c r="S36" s="56"/>
      <c r="T36" s="56"/>
      <c r="U36" s="56"/>
      <c r="V36" s="56"/>
      <c r="W36" s="56"/>
      <c r="X36" s="55"/>
      <c r="Y36" s="56"/>
      <c r="Z36" s="56"/>
      <c r="AA36" s="56"/>
      <c r="AB36" s="56"/>
      <c r="AC36" s="56"/>
      <c r="AD36" s="55"/>
      <c r="AE36" s="56"/>
      <c r="AF36" s="56"/>
      <c r="AG36" s="55"/>
      <c r="AH36" s="56"/>
      <c r="AI36" s="56"/>
      <c r="AJ36" s="56"/>
      <c r="AK36" s="55"/>
      <c r="AL36" s="55"/>
      <c r="AM36" s="55"/>
      <c r="AN36" s="56"/>
      <c r="AO36" s="55"/>
      <c r="AP36" s="57"/>
      <c r="AQ36" s="56"/>
      <c r="AR36" s="55"/>
    </row>
    <row r="37" spans="4:44" x14ac:dyDescent="0.35">
      <c r="D37" s="56"/>
      <c r="E37" s="56"/>
      <c r="F37" s="56"/>
      <c r="G37" s="56"/>
      <c r="H37" s="56"/>
      <c r="I37" s="55"/>
      <c r="J37" s="56"/>
      <c r="K37" s="56"/>
      <c r="L37" s="56"/>
      <c r="M37" s="56"/>
      <c r="N37" s="56"/>
      <c r="O37" s="55"/>
      <c r="P37" s="56"/>
      <c r="Q37" s="56"/>
      <c r="R37" s="55"/>
      <c r="S37" s="56"/>
      <c r="T37" s="56"/>
      <c r="U37" s="56"/>
      <c r="V37" s="56"/>
      <c r="W37" s="56"/>
      <c r="X37" s="55"/>
      <c r="Y37" s="56"/>
      <c r="Z37" s="56"/>
      <c r="AA37" s="56"/>
      <c r="AB37" s="56"/>
      <c r="AC37" s="56"/>
      <c r="AD37" s="55"/>
      <c r="AE37" s="56"/>
      <c r="AF37" s="56"/>
      <c r="AG37" s="55"/>
      <c r="AH37" s="56"/>
      <c r="AI37" s="56"/>
      <c r="AJ37" s="56"/>
      <c r="AK37" s="55"/>
      <c r="AL37" s="55"/>
      <c r="AM37" s="55"/>
      <c r="AN37" s="56"/>
      <c r="AO37" s="55"/>
      <c r="AP37" s="57"/>
      <c r="AQ37" s="56"/>
      <c r="AR37" s="55"/>
    </row>
    <row r="38" spans="4:44" x14ac:dyDescent="0.35">
      <c r="D38" s="56"/>
      <c r="E38" s="56"/>
      <c r="F38" s="56"/>
      <c r="G38" s="56"/>
      <c r="H38" s="56"/>
      <c r="I38" s="55"/>
      <c r="J38" s="56"/>
      <c r="K38" s="56"/>
      <c r="L38" s="56"/>
      <c r="M38" s="56"/>
      <c r="N38" s="56"/>
      <c r="O38" s="55"/>
      <c r="P38" s="56"/>
      <c r="Q38" s="56"/>
      <c r="R38" s="55"/>
      <c r="S38" s="56"/>
      <c r="T38" s="56"/>
      <c r="U38" s="56"/>
      <c r="V38" s="56"/>
      <c r="W38" s="56"/>
      <c r="X38" s="55"/>
      <c r="Y38" s="56"/>
      <c r="Z38" s="56"/>
      <c r="AA38" s="56"/>
      <c r="AB38" s="56"/>
      <c r="AC38" s="56"/>
      <c r="AD38" s="55"/>
      <c r="AE38" s="56"/>
      <c r="AF38" s="56"/>
      <c r="AG38" s="55"/>
      <c r="AH38" s="56"/>
      <c r="AI38" s="56"/>
      <c r="AJ38" s="56"/>
      <c r="AK38" s="55"/>
      <c r="AL38" s="55"/>
      <c r="AM38" s="55"/>
      <c r="AN38" s="56"/>
      <c r="AO38" s="55"/>
      <c r="AP38" s="57"/>
      <c r="AQ38" s="56"/>
      <c r="AR38" s="55"/>
    </row>
    <row r="39" spans="4:44" x14ac:dyDescent="0.35">
      <c r="D39" s="56"/>
      <c r="E39" s="56"/>
      <c r="F39" s="56"/>
      <c r="G39" s="56"/>
      <c r="H39" s="56"/>
      <c r="I39" s="55"/>
      <c r="J39" s="56"/>
      <c r="K39" s="56"/>
      <c r="L39" s="56"/>
      <c r="M39" s="56"/>
      <c r="N39" s="56"/>
      <c r="O39" s="55"/>
      <c r="P39" s="56"/>
      <c r="Q39" s="56"/>
      <c r="R39" s="55"/>
      <c r="S39" s="56"/>
      <c r="T39" s="56"/>
      <c r="U39" s="56"/>
      <c r="V39" s="56"/>
      <c r="W39" s="56"/>
      <c r="X39" s="55"/>
      <c r="Y39" s="56"/>
      <c r="Z39" s="56"/>
      <c r="AA39" s="56"/>
      <c r="AB39" s="56"/>
      <c r="AC39" s="56"/>
      <c r="AD39" s="55"/>
      <c r="AE39" s="56"/>
      <c r="AF39" s="56"/>
      <c r="AG39" s="55"/>
      <c r="AH39" s="56"/>
      <c r="AI39" s="56"/>
      <c r="AJ39" s="56"/>
      <c r="AK39" s="55"/>
      <c r="AL39" s="55"/>
      <c r="AM39" s="55"/>
      <c r="AN39" s="56"/>
      <c r="AO39" s="55"/>
      <c r="AP39" s="57"/>
      <c r="AQ39" s="56"/>
      <c r="AR39" s="55"/>
    </row>
    <row r="40" spans="4:44" x14ac:dyDescent="0.35">
      <c r="D40" s="56"/>
      <c r="E40" s="56"/>
      <c r="F40" s="56"/>
      <c r="G40" s="56"/>
      <c r="H40" s="56"/>
      <c r="I40" s="55"/>
      <c r="J40" s="56"/>
      <c r="K40" s="56"/>
      <c r="L40" s="56"/>
      <c r="M40" s="56"/>
      <c r="N40" s="56"/>
      <c r="O40" s="55"/>
      <c r="P40" s="56"/>
      <c r="Q40" s="56"/>
      <c r="R40" s="55"/>
      <c r="S40" s="56"/>
      <c r="T40" s="56"/>
      <c r="U40" s="56"/>
      <c r="V40" s="56"/>
      <c r="W40" s="56"/>
      <c r="X40" s="55"/>
      <c r="Y40" s="56"/>
      <c r="Z40" s="56"/>
      <c r="AA40" s="56"/>
      <c r="AB40" s="56"/>
      <c r="AC40" s="56"/>
      <c r="AD40" s="55"/>
      <c r="AE40" s="56"/>
      <c r="AF40" s="56"/>
      <c r="AG40" s="55"/>
      <c r="AH40" s="56"/>
      <c r="AI40" s="56"/>
      <c r="AJ40" s="56"/>
      <c r="AK40" s="55"/>
      <c r="AL40" s="55"/>
      <c r="AM40" s="55"/>
      <c r="AN40" s="56"/>
      <c r="AO40" s="55"/>
      <c r="AP40" s="57"/>
      <c r="AQ40" s="56"/>
      <c r="AR40" s="55"/>
    </row>
    <row r="41" spans="4:44" x14ac:dyDescent="0.35">
      <c r="D41" s="56"/>
      <c r="E41" s="56"/>
      <c r="F41" s="56"/>
      <c r="G41" s="56"/>
      <c r="H41" s="56"/>
      <c r="I41" s="55"/>
      <c r="J41" s="56"/>
      <c r="K41" s="56"/>
      <c r="L41" s="56"/>
      <c r="M41" s="56"/>
      <c r="N41" s="56"/>
      <c r="O41" s="55"/>
      <c r="P41" s="56"/>
      <c r="Q41" s="56"/>
      <c r="R41" s="55"/>
      <c r="S41" s="56"/>
      <c r="T41" s="56"/>
      <c r="U41" s="56"/>
      <c r="V41" s="56"/>
      <c r="W41" s="56"/>
      <c r="X41" s="55"/>
      <c r="Y41" s="56"/>
      <c r="Z41" s="56"/>
      <c r="AA41" s="56"/>
      <c r="AB41" s="56"/>
      <c r="AC41" s="56"/>
      <c r="AD41" s="55"/>
      <c r="AE41" s="56"/>
      <c r="AF41" s="56"/>
      <c r="AG41" s="55"/>
      <c r="AH41" s="56"/>
      <c r="AI41" s="56"/>
      <c r="AJ41" s="56"/>
      <c r="AK41" s="55"/>
      <c r="AL41" s="55"/>
      <c r="AM41" s="55"/>
      <c r="AN41" s="56"/>
      <c r="AO41" s="55"/>
      <c r="AP41" s="57"/>
      <c r="AQ41" s="56"/>
      <c r="AR41" s="55"/>
    </row>
    <row r="42" spans="4:44" x14ac:dyDescent="0.35">
      <c r="D42" s="56"/>
      <c r="E42" s="56"/>
      <c r="F42" s="56"/>
      <c r="G42" s="56"/>
      <c r="H42" s="56"/>
      <c r="I42" s="55"/>
      <c r="J42" s="56"/>
      <c r="K42" s="56"/>
      <c r="L42" s="56"/>
      <c r="M42" s="56"/>
      <c r="N42" s="56"/>
      <c r="O42" s="55"/>
      <c r="P42" s="56"/>
      <c r="Q42" s="56"/>
      <c r="R42" s="55"/>
      <c r="S42" s="56"/>
      <c r="T42" s="56"/>
      <c r="U42" s="56"/>
      <c r="V42" s="56"/>
      <c r="W42" s="56"/>
      <c r="X42" s="55"/>
      <c r="Y42" s="56"/>
      <c r="Z42" s="56"/>
      <c r="AA42" s="56"/>
      <c r="AB42" s="56"/>
      <c r="AC42" s="56"/>
      <c r="AD42" s="55"/>
      <c r="AE42" s="56"/>
      <c r="AF42" s="56"/>
      <c r="AG42" s="55"/>
      <c r="AH42" s="56"/>
      <c r="AI42" s="56"/>
      <c r="AJ42" s="56"/>
      <c r="AK42" s="55"/>
      <c r="AL42" s="55"/>
      <c r="AM42" s="55"/>
      <c r="AN42" s="56"/>
      <c r="AO42" s="55"/>
      <c r="AP42" s="57"/>
      <c r="AQ42" s="56"/>
      <c r="AR42" s="55"/>
    </row>
    <row r="43" spans="4:44" x14ac:dyDescent="0.35">
      <c r="D43" s="56"/>
      <c r="E43" s="56"/>
      <c r="F43" s="56"/>
      <c r="G43" s="56"/>
      <c r="H43" s="56"/>
      <c r="I43" s="55"/>
      <c r="J43" s="56"/>
      <c r="K43" s="56"/>
      <c r="L43" s="56"/>
      <c r="M43" s="56"/>
      <c r="N43" s="56"/>
      <c r="O43" s="55"/>
      <c r="P43" s="56"/>
      <c r="Q43" s="56"/>
      <c r="R43" s="55"/>
      <c r="S43" s="56"/>
      <c r="T43" s="56"/>
      <c r="U43" s="56"/>
      <c r="V43" s="56"/>
      <c r="W43" s="56"/>
      <c r="X43" s="55"/>
      <c r="Y43" s="56"/>
      <c r="Z43" s="56"/>
      <c r="AA43" s="56"/>
      <c r="AB43" s="56"/>
      <c r="AC43" s="56"/>
      <c r="AD43" s="55"/>
      <c r="AE43" s="56"/>
      <c r="AF43" s="56"/>
      <c r="AG43" s="55"/>
      <c r="AH43" s="56"/>
      <c r="AI43" s="56"/>
      <c r="AJ43" s="56"/>
      <c r="AK43" s="55"/>
      <c r="AL43" s="55"/>
      <c r="AM43" s="55"/>
      <c r="AN43" s="56"/>
      <c r="AO43" s="55"/>
      <c r="AP43" s="57"/>
      <c r="AQ43" s="56"/>
      <c r="AR43" s="55"/>
    </row>
    <row r="44" spans="4:44" x14ac:dyDescent="0.35">
      <c r="D44" s="56"/>
      <c r="E44" s="56"/>
      <c r="F44" s="56"/>
      <c r="G44" s="56"/>
      <c r="H44" s="56"/>
      <c r="I44" s="55"/>
      <c r="J44" s="56"/>
      <c r="K44" s="56"/>
      <c r="L44" s="56"/>
      <c r="M44" s="56"/>
      <c r="N44" s="56"/>
      <c r="O44" s="55"/>
      <c r="P44" s="56"/>
      <c r="Q44" s="56"/>
      <c r="R44" s="55"/>
      <c r="S44" s="56"/>
      <c r="T44" s="56"/>
      <c r="U44" s="56"/>
      <c r="V44" s="56"/>
      <c r="W44" s="56"/>
      <c r="X44" s="55"/>
      <c r="Y44" s="56"/>
      <c r="Z44" s="56"/>
      <c r="AA44" s="56"/>
      <c r="AB44" s="56"/>
      <c r="AC44" s="56"/>
      <c r="AD44" s="55"/>
      <c r="AE44" s="56"/>
      <c r="AF44" s="56"/>
      <c r="AG44" s="55"/>
      <c r="AH44" s="56"/>
      <c r="AI44" s="56"/>
      <c r="AJ44" s="56"/>
      <c r="AK44" s="55"/>
      <c r="AL44" s="55"/>
      <c r="AM44" s="55"/>
      <c r="AN44" s="56"/>
      <c r="AO44" s="55"/>
      <c r="AP44" s="57"/>
      <c r="AQ44" s="56"/>
      <c r="AR44" s="55"/>
    </row>
  </sheetData>
  <mergeCells count="8">
    <mergeCell ref="AP4:AQ4"/>
    <mergeCell ref="D4:H4"/>
    <mergeCell ref="J4:N4"/>
    <mergeCell ref="P4:Q4"/>
    <mergeCell ref="AH4:AJ4"/>
    <mergeCell ref="S4:W4"/>
    <mergeCell ref="Y4:AC4"/>
    <mergeCell ref="AE4:AF4"/>
  </mergeCells>
  <conditionalFormatting sqref="P7:Q7">
    <cfRule type="cellIs" dxfId="5" priority="9" operator="lessThanOrEqual">
      <formula>0</formula>
    </cfRule>
  </conditionalFormatting>
  <conditionalFormatting sqref="P8:Q9">
    <cfRule type="cellIs" dxfId="4" priority="5" operator="lessThanOrEqual">
      <formula>0</formula>
    </cfRule>
  </conditionalFormatting>
  <conditionalFormatting sqref="P17:Q18">
    <cfRule type="cellIs" dxfId="3" priority="2" operator="lessThan">
      <formula>0</formula>
    </cfRule>
  </conditionalFormatting>
  <conditionalFormatting sqref="AE7:AF7">
    <cfRule type="cellIs" dxfId="2" priority="4" operator="lessThanOrEqual">
      <formula>0</formula>
    </cfRule>
  </conditionalFormatting>
  <conditionalFormatting sqref="AE8:AF9">
    <cfRule type="cellIs" dxfId="1" priority="3" operator="lessThanOrEqual">
      <formula>0</formula>
    </cfRule>
  </conditionalFormatting>
  <conditionalFormatting sqref="AE17:AF18">
    <cfRule type="cellIs" dxfId="0" priority="1" operator="lessThan">
      <formula>0</formula>
    </cfRule>
  </conditionalFormatting>
  <pageMargins left="0.25" right="0.25" top="0.75" bottom="0.75" header="0.3" footer="0.3"/>
  <pageSetup paperSize="9" scale="54" fitToWidth="0" orientation="landscape" r:id="rId1"/>
  <customProperties>
    <customPr name="_pios_id" r:id="rId2"/>
  </customPropertie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C7BF0F-EF28-43E7-B82B-4444412734AD}">
          <x14:formula1>
            <xm:f>Agenzie!$A$2:$A$24</xm:f>
          </x14:formula1>
          <xm:sqref>B1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2F574-38A5-4EAB-92D4-30D918D5341C}">
  <sheetPr codeName="Foglio8"/>
  <dimension ref="B1:W12"/>
  <sheetViews>
    <sheetView zoomScale="60" zoomScaleNormal="60" workbookViewId="0">
      <selection activeCell="S18" sqref="S18"/>
    </sheetView>
  </sheetViews>
  <sheetFormatPr defaultRowHeight="14.5" x14ac:dyDescent="0.35"/>
  <cols>
    <col min="6" max="6" width="31" customWidth="1"/>
    <col min="8" max="8" width="37.54296875" customWidth="1"/>
  </cols>
  <sheetData>
    <row r="1" spans="2:23" ht="14.5" customHeight="1" x14ac:dyDescent="0.35">
      <c r="B1" s="217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8"/>
      <c r="O1" s="218"/>
      <c r="P1" s="218"/>
      <c r="Q1" s="218"/>
      <c r="R1" s="218"/>
      <c r="S1" s="218"/>
      <c r="T1" s="218"/>
      <c r="U1" s="218"/>
      <c r="V1" s="218"/>
      <c r="W1" s="219"/>
    </row>
    <row r="2" spans="2:23" ht="21" x14ac:dyDescent="0.5">
      <c r="B2" s="224" t="s">
        <v>453</v>
      </c>
      <c r="C2" s="225"/>
      <c r="D2" s="225"/>
      <c r="E2" s="225"/>
      <c r="F2" s="225"/>
      <c r="G2" s="225"/>
      <c r="H2" s="225"/>
      <c r="I2" s="225"/>
      <c r="J2" s="225"/>
      <c r="K2" s="225"/>
      <c r="L2" s="225"/>
      <c r="M2" s="225"/>
      <c r="N2" s="225"/>
      <c r="O2" s="225"/>
      <c r="P2" s="225"/>
      <c r="Q2" s="225"/>
      <c r="R2" s="225"/>
      <c r="S2" s="225"/>
      <c r="T2" s="225"/>
      <c r="U2" s="225"/>
      <c r="V2" s="225"/>
      <c r="W2" s="226"/>
    </row>
    <row r="3" spans="2:23" x14ac:dyDescent="0.35">
      <c r="B3" s="231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3"/>
    </row>
    <row r="4" spans="2:23" ht="21" x14ac:dyDescent="0.5">
      <c r="B4" s="227" t="s">
        <v>454</v>
      </c>
      <c r="C4" s="225"/>
      <c r="D4" s="225"/>
      <c r="E4" s="225"/>
      <c r="F4" s="225"/>
      <c r="G4" s="225"/>
      <c r="H4" s="225"/>
      <c r="I4" s="225"/>
      <c r="J4" s="225"/>
      <c r="K4" s="225"/>
      <c r="L4" s="225"/>
      <c r="M4" s="225"/>
      <c r="N4" s="225"/>
      <c r="O4" s="225"/>
      <c r="P4" s="225"/>
      <c r="Q4" s="225"/>
      <c r="R4" s="225"/>
      <c r="S4" s="225"/>
      <c r="T4" s="225"/>
      <c r="U4" s="225"/>
      <c r="V4" s="225"/>
      <c r="W4" s="226"/>
    </row>
    <row r="5" spans="2:23" ht="21" x14ac:dyDescent="0.5">
      <c r="B5" s="228" t="s">
        <v>455</v>
      </c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229"/>
      <c r="U5" s="229"/>
      <c r="V5" s="229"/>
      <c r="W5" s="230"/>
    </row>
    <row r="6" spans="2:23" ht="15" thickBot="1" x14ac:dyDescent="0.4">
      <c r="B6" s="220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1"/>
      <c r="O6" s="221"/>
      <c r="P6" s="221"/>
      <c r="Q6" s="221"/>
      <c r="R6" s="221"/>
      <c r="S6" s="221"/>
      <c r="T6" s="221"/>
      <c r="U6" s="221"/>
      <c r="V6" s="221"/>
      <c r="W6" s="222"/>
    </row>
    <row r="7" spans="2:23" x14ac:dyDescent="0.35">
      <c r="B7" s="58"/>
      <c r="C7" s="58"/>
      <c r="D7" s="58"/>
      <c r="E7" s="58"/>
      <c r="F7" s="58"/>
      <c r="G7" s="58"/>
      <c r="H7" s="58"/>
    </row>
    <row r="8" spans="2:23" s="124" customFormat="1" ht="31" x14ac:dyDescent="0.7">
      <c r="B8" s="223" t="s">
        <v>452</v>
      </c>
      <c r="C8" s="223"/>
      <c r="D8" s="223"/>
      <c r="E8" s="223"/>
      <c r="F8" s="223"/>
      <c r="G8" s="123">
        <f>+Dashboard_AGENZIA!AH7</f>
        <v>6</v>
      </c>
    </row>
    <row r="9" spans="2:23" x14ac:dyDescent="0.35">
      <c r="B9" s="58"/>
      <c r="C9" s="58"/>
      <c r="D9" s="58"/>
      <c r="E9" s="58"/>
      <c r="F9" s="58"/>
      <c r="G9" s="58"/>
      <c r="H9" s="58"/>
    </row>
    <row r="10" spans="2:23" x14ac:dyDescent="0.35">
      <c r="B10" s="58"/>
      <c r="C10" s="58"/>
      <c r="D10" s="58"/>
      <c r="E10" s="58"/>
      <c r="F10" s="58"/>
      <c r="G10" s="58"/>
      <c r="H10" s="58"/>
    </row>
    <row r="11" spans="2:23" x14ac:dyDescent="0.35">
      <c r="B11" s="58"/>
      <c r="C11" s="58"/>
      <c r="D11" s="58"/>
      <c r="E11" s="58"/>
      <c r="F11" s="58"/>
      <c r="G11" s="58"/>
      <c r="H11" s="58"/>
    </row>
    <row r="12" spans="2:23" x14ac:dyDescent="0.35">
      <c r="B12" s="58"/>
      <c r="C12" s="58"/>
      <c r="D12" s="58"/>
      <c r="E12" s="58"/>
      <c r="F12" s="58"/>
      <c r="G12" s="58"/>
      <c r="H12" s="58"/>
    </row>
  </sheetData>
  <mergeCells count="7">
    <mergeCell ref="B1:W1"/>
    <mergeCell ref="B6:W6"/>
    <mergeCell ref="B8:F8"/>
    <mergeCell ref="B2:W2"/>
    <mergeCell ref="B4:W4"/>
    <mergeCell ref="B5:W5"/>
    <mergeCell ref="B3:W3"/>
  </mergeCells>
  <pageMargins left="0.7" right="0.7" top="0.75" bottom="0.75" header="0.3" footer="0.3"/>
  <customProperties>
    <customPr name="_pios_id" r:id="rId1"/>
  </customPropertie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FF626-C9DC-447D-AD70-DBF5C58D9D5B}">
  <sheetPr codeName="Foglio10">
    <tabColor rgb="FFFF0000"/>
  </sheetPr>
  <dimension ref="A1:B9"/>
  <sheetViews>
    <sheetView workbookViewId="0">
      <selection sqref="A1:A9"/>
    </sheetView>
  </sheetViews>
  <sheetFormatPr defaultRowHeight="14.5" x14ac:dyDescent="0.35"/>
  <cols>
    <col min="1" max="1" width="42.26953125" bestFit="1" customWidth="1"/>
    <col min="2" max="2" width="36" bestFit="1" customWidth="1"/>
  </cols>
  <sheetData>
    <row r="1" spans="1:2" x14ac:dyDescent="0.35">
      <c r="A1" s="119" t="s">
        <v>217</v>
      </c>
      <c r="B1" s="119" t="s">
        <v>218</v>
      </c>
    </row>
    <row r="2" spans="1:2" x14ac:dyDescent="0.35">
      <c r="A2" t="s">
        <v>219</v>
      </c>
      <c r="B2" t="s">
        <v>213</v>
      </c>
    </row>
    <row r="3" spans="1:2" x14ac:dyDescent="0.35">
      <c r="A3" t="s">
        <v>220</v>
      </c>
    </row>
    <row r="4" spans="1:2" x14ac:dyDescent="0.35">
      <c r="A4" t="s">
        <v>225</v>
      </c>
      <c r="B4" t="s">
        <v>214</v>
      </c>
    </row>
    <row r="5" spans="1:2" x14ac:dyDescent="0.35">
      <c r="A5" t="s">
        <v>224</v>
      </c>
      <c r="B5" t="s">
        <v>215</v>
      </c>
    </row>
    <row r="6" spans="1:2" x14ac:dyDescent="0.35">
      <c r="A6" t="s">
        <v>221</v>
      </c>
    </row>
    <row r="7" spans="1:2" x14ac:dyDescent="0.35">
      <c r="A7" t="s">
        <v>223</v>
      </c>
    </row>
    <row r="8" spans="1:2" x14ac:dyDescent="0.35">
      <c r="A8" t="s">
        <v>222</v>
      </c>
    </row>
    <row r="9" spans="1:2" x14ac:dyDescent="0.35">
      <c r="A9" t="s">
        <v>212</v>
      </c>
      <c r="B9" t="s">
        <v>216</v>
      </c>
    </row>
  </sheetData>
  <pageMargins left="0.7" right="0.7" top="0.75" bottom="0.75" header="0.3" footer="0.3"/>
  <customProperties>
    <customPr name="_pios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DD41E-8E1A-4374-B956-B66DC95E5567}">
  <sheetPr codeName="Foglio3">
    <tabColor theme="9"/>
    <pageSetUpPr fitToPage="1"/>
  </sheetPr>
  <dimension ref="A1:M30"/>
  <sheetViews>
    <sheetView zoomScale="60" zoomScaleNormal="60" workbookViewId="0">
      <selection activeCell="E19" sqref="E19"/>
    </sheetView>
  </sheetViews>
  <sheetFormatPr defaultRowHeight="14.5" outlineLevelRow="1" x14ac:dyDescent="0.35"/>
  <cols>
    <col min="1" max="1" width="30.54296875" bestFit="1" customWidth="1"/>
    <col min="2" max="2" width="34" bestFit="1" customWidth="1"/>
    <col min="3" max="3" width="42.26953125" customWidth="1"/>
    <col min="4" max="6" width="26.08984375" style="38" customWidth="1"/>
    <col min="7" max="7" width="12.1796875" style="38" customWidth="1"/>
    <col min="10" max="10" width="20.54296875" bestFit="1" customWidth="1"/>
    <col min="11" max="11" width="10.90625" bestFit="1" customWidth="1"/>
  </cols>
  <sheetData>
    <row r="1" spans="3:13" ht="34.5" x14ac:dyDescent="0.8">
      <c r="C1" s="53"/>
      <c r="D1" s="40"/>
      <c r="E1" s="40"/>
      <c r="F1" s="40"/>
    </row>
    <row r="2" spans="3:13" ht="16" hidden="1" customHeight="1" x14ac:dyDescent="0.35">
      <c r="D2" s="47"/>
      <c r="E2" s="47"/>
      <c r="F2" s="47"/>
    </row>
    <row r="3" spans="3:13" x14ac:dyDescent="0.35">
      <c r="D3" s="47"/>
      <c r="E3" s="47"/>
      <c r="F3" s="47"/>
    </row>
    <row r="4" spans="3:13" ht="55" customHeight="1" x14ac:dyDescent="0.4">
      <c r="D4" s="47"/>
      <c r="E4" s="47"/>
      <c r="F4" s="47"/>
      <c r="M4" s="88" t="s">
        <v>253</v>
      </c>
    </row>
    <row r="5" spans="3:13" s="15" customFormat="1" ht="18.5" x14ac:dyDescent="0.45">
      <c r="C5" s="21"/>
      <c r="D5" s="22" t="s">
        <v>449</v>
      </c>
      <c r="E5" s="47"/>
      <c r="F5" s="46" t="s">
        <v>118</v>
      </c>
      <c r="M5" s="88" t="s">
        <v>254</v>
      </c>
    </row>
    <row r="6" spans="3:13" x14ac:dyDescent="0.35">
      <c r="C6" s="43"/>
      <c r="D6" s="30"/>
      <c r="E6" s="47"/>
      <c r="F6" s="30">
        <f>+Dashboard_AGENZIA!AH7</f>
        <v>6</v>
      </c>
    </row>
    <row r="7" spans="3:13" ht="16" x14ac:dyDescent="0.4">
      <c r="C7" s="51" t="s">
        <v>101</v>
      </c>
      <c r="D7" s="33">
        <f>+Dashboard_AGENZIA!AQ7</f>
        <v>3</v>
      </c>
      <c r="E7" s="47"/>
      <c r="F7" s="33">
        <f t="shared" ref="F7:F14" si="0">+$F$6</f>
        <v>6</v>
      </c>
      <c r="M7" t="b">
        <v>1</v>
      </c>
    </row>
    <row r="8" spans="3:13" x14ac:dyDescent="0.35">
      <c r="C8" s="60" t="s">
        <v>138</v>
      </c>
      <c r="D8" s="34">
        <f>+Dashboard_AGENZIA!AQ8</f>
        <v>3</v>
      </c>
      <c r="E8" s="47"/>
      <c r="F8" s="34">
        <f t="shared" si="0"/>
        <v>6</v>
      </c>
    </row>
    <row r="9" spans="3:13" x14ac:dyDescent="0.35">
      <c r="C9" s="60" t="s">
        <v>139</v>
      </c>
      <c r="D9" s="34">
        <f>+Dashboard_AGENZIA!AQ9</f>
        <v>0</v>
      </c>
      <c r="E9" s="47"/>
      <c r="F9" s="34">
        <f t="shared" si="0"/>
        <v>6</v>
      </c>
    </row>
    <row r="10" spans="3:13" ht="16" x14ac:dyDescent="0.4">
      <c r="C10" s="51" t="s">
        <v>121</v>
      </c>
      <c r="D10" s="33">
        <f>+Dashboard_AGENZIA!AQ10</f>
        <v>0</v>
      </c>
      <c r="E10" s="47"/>
      <c r="F10" s="33">
        <f t="shared" si="0"/>
        <v>6</v>
      </c>
    </row>
    <row r="11" spans="3:13" x14ac:dyDescent="0.35">
      <c r="C11" s="60" t="s">
        <v>143</v>
      </c>
      <c r="D11" s="34">
        <f>+Dashboard_AGENZIA!AQ11</f>
        <v>0</v>
      </c>
      <c r="E11" s="47"/>
      <c r="F11" s="34">
        <f t="shared" si="0"/>
        <v>6</v>
      </c>
    </row>
    <row r="12" spans="3:13" x14ac:dyDescent="0.35">
      <c r="C12" s="60" t="s">
        <v>142</v>
      </c>
      <c r="D12" s="34">
        <f>+Dashboard_AGENZIA!AQ12</f>
        <v>0</v>
      </c>
      <c r="E12" s="47"/>
      <c r="F12" s="34">
        <f t="shared" si="0"/>
        <v>6</v>
      </c>
    </row>
    <row r="13" spans="3:13" x14ac:dyDescent="0.35">
      <c r="C13" s="50"/>
      <c r="D13" s="30">
        <f>+Dashboard_AGENZIA!AQ13</f>
        <v>0</v>
      </c>
      <c r="E13" s="47"/>
      <c r="F13" s="30">
        <f t="shared" si="0"/>
        <v>6</v>
      </c>
    </row>
    <row r="14" spans="3:13" ht="16" x14ac:dyDescent="0.4">
      <c r="C14" s="52" t="s">
        <v>100</v>
      </c>
      <c r="D14" s="35">
        <f>+Dashboard_AGENZIA!AQ14</f>
        <v>0</v>
      </c>
      <c r="E14" s="47"/>
      <c r="F14" s="35">
        <f t="shared" si="0"/>
        <v>6</v>
      </c>
    </row>
    <row r="15" spans="3:13" x14ac:dyDescent="0.35">
      <c r="C15" s="45"/>
      <c r="D15" s="48"/>
      <c r="E15" s="47"/>
      <c r="F15" s="36"/>
    </row>
    <row r="16" spans="3:13" x14ac:dyDescent="0.35">
      <c r="D16" s="37"/>
      <c r="E16" s="47"/>
      <c r="F16" s="37"/>
    </row>
    <row r="18" spans="1:8" ht="16" x14ac:dyDescent="0.4">
      <c r="A18">
        <v>2025</v>
      </c>
      <c r="B18">
        <v>2026</v>
      </c>
      <c r="C18" s="44" t="s">
        <v>122</v>
      </c>
      <c r="D18" s="22" t="s">
        <v>449</v>
      </c>
      <c r="E18" s="22" t="s">
        <v>450</v>
      </c>
      <c r="F18" s="46" t="s">
        <v>465</v>
      </c>
      <c r="G18" s="46" t="s">
        <v>466</v>
      </c>
    </row>
    <row r="19" spans="1:8" ht="16" x14ac:dyDescent="0.35">
      <c r="A19" t="str">
        <f t="shared" ref="A19:A30" si="1">CONCATENATE($H$19,"_",C19,"_",$A$18)</f>
        <v>AGENZIA Murru di Marco Murru_Gennaio_2025</v>
      </c>
      <c r="B19" t="str">
        <f t="shared" ref="B19:B30" si="2">CONCATENATE($H$19,"_",C19,"_",$B$18)</f>
        <v>AGENZIA Murru di Marco Murru_Gennaio_2026</v>
      </c>
      <c r="C19" t="s">
        <v>124</v>
      </c>
      <c r="D19" s="163">
        <f>COUNTIFS('P. IVA ANALISI'!DE:DE,'PONTE PER GRAFICO AGENZIA'!$M$5,'P. IVA ANALISI'!DK:DK,'PONTE PER GRAFICO AGENZIA'!$M$7,'P. IVA ANALISI'!L:L,'PONTE PER GRAFICO AGENZIA'!$H$19)+COUNTIFS('P. IVA ANALISI'!DE:DE,'PONTE PER GRAFICO AGENZIA'!$M$4,'P. IVA ANALISI'!DK:DK,'PONTE PER GRAFICO AGENZIA'!$M$7,'P. IVA ANALISI'!L:L,'PONTE PER GRAFICO AGENZIA'!$H$19)</f>
        <v>1</v>
      </c>
      <c r="E19" s="33">
        <f>COUNTIFS('P. IVA ANALISI'!DV:DV,'PONTE PER GRAFICO AGENZIA'!$M$5,'P. IVA ANALISI'!EB:EB,'PONTE PER GRAFICO AGENZIA'!$M$7,'P. IVA ANALISI'!L:L,'PONTE PER GRAFICO AGENZIA'!$H$19)+COUNTIFS('P. IVA ANALISI'!DV:DV,'PONTE PER GRAFICO AGENZIA'!$M$4,'P. IVA ANALISI'!EB:EB,'PONTE PER GRAFICO AGENZIA'!$M$7,'P. IVA ANALISI'!L:L,'PONTE PER GRAFICO AGENZIA'!$H$19)</f>
        <v>2</v>
      </c>
      <c r="F19" s="33">
        <f>+$F$14</f>
        <v>6</v>
      </c>
      <c r="G19" s="33">
        <f>VLOOKUP(H19,'P. IVA ANALISI'!L:CE,72,0)</f>
        <v>10</v>
      </c>
      <c r="H19" s="37" t="str">
        <f>+Dashboard_AGENZIA!B1</f>
        <v>AGENZIA Murru di Marco Murru</v>
      </c>
    </row>
    <row r="20" spans="1:8" ht="16" outlineLevel="1" x14ac:dyDescent="0.35">
      <c r="A20" t="str">
        <f t="shared" si="1"/>
        <v>AGENZIA Murru di Marco Murru_Febbraio_2025</v>
      </c>
      <c r="B20" t="str">
        <f t="shared" si="2"/>
        <v>AGENZIA Murru di Marco Murru_Febbraio_2026</v>
      </c>
      <c r="C20" t="s">
        <v>125</v>
      </c>
      <c r="D20" s="163">
        <f>COUNTIFS('P. IVA ANALISI'!CV:CV,'PONTE PER GRAFICO AGENZIA'!$M$5,'P. IVA ANALISI'!DB:DB,'PONTE PER GRAFICO AGENZIA'!$M$7,'P. IVA ANALISI'!L:L,'PONTE PER GRAFICO AGENZIA'!$H$19)+COUNTIFS('P. IVA ANALISI'!CV:CV,'PONTE PER GRAFICO AGENZIA'!$M$4,'P. IVA ANALISI'!DB:DB,'PONTE PER GRAFICO AGENZIA'!$M$7,'P. IVA ANALISI'!L:L,'PONTE PER GRAFICO AGENZIA'!$H$19)</f>
        <v>2</v>
      </c>
      <c r="E20" s="33">
        <f>COUNTIFS('P. IVA ANALISI'!DN:DN,'PONTE PER GRAFICO AGENZIA'!$M$5,'P. IVA ANALISI'!DT:DT,'PONTE PER GRAFICO AGENZIA'!$M$7,'P. IVA ANALISI'!L:L,'PONTE PER GRAFICO AGENZIA'!$H$19)+COUNTIFS('P. IVA ANALISI'!DN:DN,'PONTE PER GRAFICO AGENZIA'!$M$4,'P. IVA ANALISI'!DT:DT,'PONTE PER GRAFICO AGENZIA'!$M$7,'P. IVA ANALISI'!L:L,'PONTE PER GRAFICO AGENZIA'!$H$19)</f>
        <v>3</v>
      </c>
      <c r="F20" s="33">
        <f t="shared" ref="F20:F30" si="3">+$F$19</f>
        <v>6</v>
      </c>
      <c r="G20" s="33">
        <f>+$G$19</f>
        <v>10</v>
      </c>
    </row>
    <row r="21" spans="1:8" ht="16" outlineLevel="1" x14ac:dyDescent="0.35">
      <c r="A21" t="str">
        <f t="shared" si="1"/>
        <v>AGENZIA Murru di Marco Murru_Marzo_2025</v>
      </c>
      <c r="B21" t="str">
        <f t="shared" si="2"/>
        <v>AGENZIA Murru di Marco Murru_Marzo_2026</v>
      </c>
      <c r="C21" t="s">
        <v>126</v>
      </c>
      <c r="D21" s="128">
        <f>+D7</f>
        <v>3</v>
      </c>
      <c r="E21" s="202">
        <f>COUNTIFS('P. IVA ANALISI'!AF:AF,'PONTE PER GRAFICO AGENZIA'!$M$5,'P. IVA ANALISI'!CF:CF,'PONTE PER GRAFICO AGENZIA'!$M$7,'P. IVA ANALISI'!L:L,'PONTE PER GRAFICO AGENZIA'!$H$19)+COUNTIFS('P. IVA ANALISI'!AF:AF,'PONTE PER GRAFICO AGENZIA'!$M$4,'P. IVA ANALISI'!CF:CF,'PONTE PER GRAFICO AGENZIA'!$M$7,'P. IVA ANALISI'!L:L,'PONTE PER GRAFICO AGENZIA'!$H$19)</f>
        <v>4</v>
      </c>
      <c r="F21" s="33">
        <f t="shared" si="3"/>
        <v>6</v>
      </c>
      <c r="G21" s="33">
        <f t="shared" ref="G21:G30" si="4">+$G$19</f>
        <v>10</v>
      </c>
    </row>
    <row r="22" spans="1:8" ht="16" outlineLevel="1" x14ac:dyDescent="0.35">
      <c r="A22" t="str">
        <f t="shared" si="1"/>
        <v>AGENZIA Murru di Marco Murru_Aprile_2025</v>
      </c>
      <c r="B22" t="str">
        <f t="shared" si="2"/>
        <v>AGENZIA Murru di Marco Murru_Aprile_2026</v>
      </c>
      <c r="C22" t="s">
        <v>127</v>
      </c>
      <c r="D22" s="33"/>
      <c r="E22" s="33"/>
      <c r="F22" s="33">
        <f t="shared" si="3"/>
        <v>6</v>
      </c>
      <c r="G22" s="33">
        <f t="shared" si="4"/>
        <v>10</v>
      </c>
    </row>
    <row r="23" spans="1:8" ht="16" outlineLevel="1" x14ac:dyDescent="0.35">
      <c r="A23" t="str">
        <f t="shared" si="1"/>
        <v>AGENZIA Murru di Marco Murru_Maggio_2025</v>
      </c>
      <c r="B23" t="str">
        <f t="shared" si="2"/>
        <v>AGENZIA Murru di Marco Murru_Maggio_2026</v>
      </c>
      <c r="C23" t="s">
        <v>98</v>
      </c>
      <c r="D23" s="33"/>
      <c r="E23" s="33"/>
      <c r="F23" s="33">
        <f t="shared" si="3"/>
        <v>6</v>
      </c>
      <c r="G23" s="33">
        <f t="shared" si="4"/>
        <v>10</v>
      </c>
    </row>
    <row r="24" spans="1:8" ht="16" outlineLevel="1" x14ac:dyDescent="0.35">
      <c r="A24" t="str">
        <f t="shared" si="1"/>
        <v>AGENZIA Murru di Marco Murru_Giugno_2025</v>
      </c>
      <c r="B24" t="str">
        <f t="shared" si="2"/>
        <v>AGENZIA Murru di Marco Murru_Giugno_2026</v>
      </c>
      <c r="C24" t="s">
        <v>128</v>
      </c>
      <c r="D24" s="33"/>
      <c r="E24" s="33"/>
      <c r="F24" s="33">
        <f t="shared" si="3"/>
        <v>6</v>
      </c>
      <c r="G24" s="33">
        <f t="shared" si="4"/>
        <v>10</v>
      </c>
    </row>
    <row r="25" spans="1:8" ht="16" outlineLevel="1" x14ac:dyDescent="0.35">
      <c r="A25" t="str">
        <f t="shared" si="1"/>
        <v>AGENZIA Murru di Marco Murru_Luglio_2025</v>
      </c>
      <c r="B25" t="str">
        <f t="shared" si="2"/>
        <v>AGENZIA Murru di Marco Murru_Luglio_2026</v>
      </c>
      <c r="C25" t="s">
        <v>129</v>
      </c>
      <c r="D25" s="33"/>
      <c r="E25" s="33"/>
      <c r="F25" s="33">
        <f t="shared" si="3"/>
        <v>6</v>
      </c>
      <c r="G25" s="33">
        <f t="shared" si="4"/>
        <v>10</v>
      </c>
    </row>
    <row r="26" spans="1:8" ht="16" outlineLevel="1" x14ac:dyDescent="0.35">
      <c r="A26" t="str">
        <f t="shared" si="1"/>
        <v>AGENZIA Murru di Marco Murru_Agosto_2025</v>
      </c>
      <c r="B26" t="str">
        <f t="shared" si="2"/>
        <v>AGENZIA Murru di Marco Murru_Agosto_2026</v>
      </c>
      <c r="C26" t="s">
        <v>130</v>
      </c>
      <c r="D26" s="33"/>
      <c r="E26" s="33"/>
      <c r="F26" s="33">
        <f t="shared" si="3"/>
        <v>6</v>
      </c>
      <c r="G26" s="33">
        <f t="shared" si="4"/>
        <v>10</v>
      </c>
    </row>
    <row r="27" spans="1:8" ht="16" outlineLevel="1" x14ac:dyDescent="0.35">
      <c r="A27" t="str">
        <f t="shared" si="1"/>
        <v>AGENZIA Murru di Marco Murru_Settembre_2025</v>
      </c>
      <c r="B27" t="str">
        <f t="shared" si="2"/>
        <v>AGENZIA Murru di Marco Murru_Settembre_2026</v>
      </c>
      <c r="C27" t="s">
        <v>97</v>
      </c>
      <c r="D27" s="33"/>
      <c r="E27" s="33"/>
      <c r="F27" s="33">
        <f t="shared" si="3"/>
        <v>6</v>
      </c>
      <c r="G27" s="33">
        <f t="shared" si="4"/>
        <v>10</v>
      </c>
    </row>
    <row r="28" spans="1:8" ht="16" outlineLevel="1" x14ac:dyDescent="0.35">
      <c r="A28" t="str">
        <f t="shared" si="1"/>
        <v>AGENZIA Murru di Marco Murru_Ottobre_2025</v>
      </c>
      <c r="B28" t="str">
        <f t="shared" si="2"/>
        <v>AGENZIA Murru di Marco Murru_Ottobre_2026</v>
      </c>
      <c r="C28" t="s">
        <v>131</v>
      </c>
      <c r="D28" s="33"/>
      <c r="E28" s="33"/>
      <c r="F28" s="33">
        <f t="shared" si="3"/>
        <v>6</v>
      </c>
      <c r="G28" s="33">
        <f t="shared" si="4"/>
        <v>10</v>
      </c>
    </row>
    <row r="29" spans="1:8" ht="16" outlineLevel="1" x14ac:dyDescent="0.35">
      <c r="A29" t="str">
        <f t="shared" si="1"/>
        <v>AGENZIA Murru di Marco Murru_Novembre_2025</v>
      </c>
      <c r="B29" t="str">
        <f t="shared" si="2"/>
        <v>AGENZIA Murru di Marco Murru_Novembre_2026</v>
      </c>
      <c r="C29" t="s">
        <v>132</v>
      </c>
      <c r="D29" s="33"/>
      <c r="E29" s="33"/>
      <c r="F29" s="33">
        <f t="shared" si="3"/>
        <v>6</v>
      </c>
      <c r="G29" s="33">
        <f t="shared" si="4"/>
        <v>10</v>
      </c>
    </row>
    <row r="30" spans="1:8" ht="16" outlineLevel="1" x14ac:dyDescent="0.35">
      <c r="A30" t="str">
        <f t="shared" si="1"/>
        <v>AGENZIA Murru di Marco Murru_Dicembre_2025</v>
      </c>
      <c r="B30" t="str">
        <f t="shared" si="2"/>
        <v>AGENZIA Murru di Marco Murru_Dicembre_2026</v>
      </c>
      <c r="C30" t="s">
        <v>133</v>
      </c>
      <c r="D30" s="33"/>
      <c r="E30" s="33"/>
      <c r="F30" s="33">
        <f t="shared" si="3"/>
        <v>6</v>
      </c>
      <c r="G30" s="33">
        <f t="shared" si="4"/>
        <v>10</v>
      </c>
    </row>
  </sheetData>
  <phoneticPr fontId="18" type="noConversion"/>
  <pageMargins left="0.25" right="0.25" top="0.75" bottom="0.75" header="0.3" footer="0.3"/>
  <pageSetup paperSize="9" scale="54" fitToWidth="0" orientation="landscape" r:id="rId1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CAD74-108B-4418-B6AA-3944AD8C4B17}">
  <sheetPr codeName="Foglio11">
    <tabColor theme="9" tint="0.39997558519241921"/>
  </sheetPr>
  <dimension ref="A1:B24"/>
  <sheetViews>
    <sheetView zoomScale="70" zoomScaleNormal="70" workbookViewId="0">
      <selection activeCell="A3" sqref="A3"/>
    </sheetView>
  </sheetViews>
  <sheetFormatPr defaultRowHeight="14.5" x14ac:dyDescent="0.35"/>
  <cols>
    <col min="2" max="2" width="53.1796875" bestFit="1" customWidth="1"/>
  </cols>
  <sheetData>
    <row r="1" spans="1:2" x14ac:dyDescent="0.35">
      <c r="B1" s="15" t="s">
        <v>103</v>
      </c>
    </row>
    <row r="2" spans="1:2" x14ac:dyDescent="0.35">
      <c r="A2">
        <f>IFERROR(VLOOKUP(B2,'P. IVA ANALISI'!L:L,1,0),0)</f>
        <v>0</v>
      </c>
      <c r="B2" t="s">
        <v>48</v>
      </c>
    </row>
    <row r="3" spans="1:2" x14ac:dyDescent="0.35">
      <c r="A3">
        <f>IFERROR(VLOOKUP(B3,'P. IVA ANALISI'!L:L,1,0),0)</f>
        <v>0</v>
      </c>
      <c r="B3" t="s">
        <v>429</v>
      </c>
    </row>
    <row r="4" spans="1:2" x14ac:dyDescent="0.35">
      <c r="A4">
        <f>IFERROR(VLOOKUP(B4,'P. IVA ANALISI'!L:L,1,0),0)</f>
        <v>0</v>
      </c>
      <c r="B4" s="127" t="s">
        <v>258</v>
      </c>
    </row>
    <row r="5" spans="1:2" x14ac:dyDescent="0.35">
      <c r="A5">
        <f>IFERROR(VLOOKUP(B5,'P. IVA ANALISI'!L:L,1,0),0)</f>
        <v>0</v>
      </c>
      <c r="B5" t="s">
        <v>104</v>
      </c>
    </row>
    <row r="6" spans="1:2" x14ac:dyDescent="0.35">
      <c r="A6">
        <f>IFERROR(VLOOKUP(B6,'P. IVA ANALISI'!L:L,1,0),0)</f>
        <v>0</v>
      </c>
      <c r="B6" t="s">
        <v>105</v>
      </c>
    </row>
    <row r="7" spans="1:2" x14ac:dyDescent="0.35">
      <c r="A7">
        <f>IFERROR(VLOOKUP(B7,'P. IVA ANALISI'!L:L,1,0),0)</f>
        <v>0</v>
      </c>
      <c r="B7" s="127" t="s">
        <v>326</v>
      </c>
    </row>
    <row r="8" spans="1:2" x14ac:dyDescent="0.35">
      <c r="A8">
        <f>IFERROR(VLOOKUP(B8,'P. IVA ANALISI'!L:L,1,0),0)</f>
        <v>0</v>
      </c>
      <c r="B8" t="s">
        <v>52</v>
      </c>
    </row>
    <row r="9" spans="1:2" x14ac:dyDescent="0.35">
      <c r="A9">
        <f>IFERROR(VLOOKUP(B9,'P. IVA ANALISI'!L:L,1,0),0)</f>
        <v>0</v>
      </c>
      <c r="B9" t="s">
        <v>54</v>
      </c>
    </row>
    <row r="10" spans="1:2" x14ac:dyDescent="0.35">
      <c r="A10">
        <f>IFERROR(VLOOKUP(B10,'P. IVA ANALISI'!L:L,1,0),0)</f>
        <v>0</v>
      </c>
      <c r="B10" t="s">
        <v>106</v>
      </c>
    </row>
    <row r="11" spans="1:2" x14ac:dyDescent="0.35">
      <c r="A11">
        <f>IFERROR(VLOOKUP(B11,'P. IVA ANALISI'!L:L,1,0),0)</f>
        <v>0</v>
      </c>
      <c r="B11" t="s">
        <v>107</v>
      </c>
    </row>
    <row r="12" spans="1:2" x14ac:dyDescent="0.35">
      <c r="A12">
        <f>IFERROR(VLOOKUP(B12,'P. IVA ANALISI'!L:L,1,0),0)</f>
        <v>0</v>
      </c>
      <c r="B12" t="s">
        <v>46</v>
      </c>
    </row>
    <row r="13" spans="1:2" x14ac:dyDescent="0.35">
      <c r="A13">
        <f>IFERROR(VLOOKUP(B13,'P. IVA ANALISI'!L:L,1,0),0)</f>
        <v>0</v>
      </c>
      <c r="B13" t="s">
        <v>47</v>
      </c>
    </row>
    <row r="14" spans="1:2" x14ac:dyDescent="0.35">
      <c r="A14">
        <f>IFERROR(VLOOKUP(B14,'P. IVA ANALISI'!L:L,1,0),0)</f>
        <v>0</v>
      </c>
      <c r="B14" t="s">
        <v>57</v>
      </c>
    </row>
    <row r="15" spans="1:2" x14ac:dyDescent="0.35">
      <c r="A15">
        <f>IFERROR(VLOOKUP(B15,'P. IVA ANALISI'!L:L,1,0),0)</f>
        <v>0</v>
      </c>
      <c r="B15" t="s">
        <v>108</v>
      </c>
    </row>
    <row r="16" spans="1:2" x14ac:dyDescent="0.35">
      <c r="A16">
        <f>IFERROR(VLOOKUP(B16,'P. IVA ANALISI'!L:L,1,0),0)</f>
        <v>0</v>
      </c>
      <c r="B16" t="s">
        <v>109</v>
      </c>
    </row>
    <row r="17" spans="1:2" x14ac:dyDescent="0.35">
      <c r="A17">
        <f>IFERROR(VLOOKUP(B17,'P. IVA ANALISI'!L:L,1,0),0)</f>
        <v>0</v>
      </c>
      <c r="B17" t="s">
        <v>49</v>
      </c>
    </row>
    <row r="18" spans="1:2" x14ac:dyDescent="0.35">
      <c r="A18">
        <f>IFERROR(VLOOKUP(B18,'P. IVA ANALISI'!L:L,1,0),0)</f>
        <v>0</v>
      </c>
      <c r="B18" t="s">
        <v>110</v>
      </c>
    </row>
    <row r="19" spans="1:2" x14ac:dyDescent="0.35">
      <c r="A19" t="str">
        <f>IFERROR(VLOOKUP(B19,'P. IVA ANALISI'!L:L,1,0),0)</f>
        <v>AGENZIA Murru di Marco Murru</v>
      </c>
      <c r="B19" t="s">
        <v>53</v>
      </c>
    </row>
    <row r="20" spans="1:2" x14ac:dyDescent="0.35">
      <c r="A20">
        <f>IFERROR(VLOOKUP(B20,'P. IVA ANALISI'!L:L,1,0),0)</f>
        <v>0</v>
      </c>
      <c r="B20" t="s">
        <v>50</v>
      </c>
    </row>
    <row r="21" spans="1:2" x14ac:dyDescent="0.35">
      <c r="A21">
        <f>IFERROR(VLOOKUP(B21,'P. IVA ANALISI'!L:L,1,0),0)</f>
        <v>0</v>
      </c>
      <c r="B21" t="s">
        <v>111</v>
      </c>
    </row>
    <row r="22" spans="1:2" x14ac:dyDescent="0.35">
      <c r="A22">
        <f>IFERROR(VLOOKUP(B22,'P. IVA ANALISI'!L:L,1,0),0)</f>
        <v>0</v>
      </c>
      <c r="B22" t="s">
        <v>112</v>
      </c>
    </row>
    <row r="23" spans="1:2" x14ac:dyDescent="0.35">
      <c r="A23">
        <f>IFERROR(VLOOKUP(B23,'P. IVA ANALISI'!L:L,1,0),0)</f>
        <v>0</v>
      </c>
      <c r="B23" t="s">
        <v>55</v>
      </c>
    </row>
    <row r="24" spans="1:2" x14ac:dyDescent="0.35">
      <c r="A24">
        <f>IFERROR(VLOOKUP(B24,'P. IVA ANALISI'!L:L,1,0),0)</f>
        <v>0</v>
      </c>
      <c r="B24" t="s">
        <v>113</v>
      </c>
    </row>
  </sheetData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7</vt:i4>
      </vt:variant>
      <vt:variant>
        <vt:lpstr>Intervalli denominati</vt:lpstr>
      </vt:variant>
      <vt:variant>
        <vt:i4>1</vt:i4>
      </vt:variant>
    </vt:vector>
  </HeadingPairs>
  <TitlesOfParts>
    <vt:vector size="8" baseType="lpstr">
      <vt:lpstr>P. IVA ANALISI</vt:lpstr>
      <vt:lpstr>ELENCO INSTALLATORI</vt:lpstr>
      <vt:lpstr>Dashboard_AGENZIA</vt:lpstr>
      <vt:lpstr>GRAFICI_Agenzia</vt:lpstr>
      <vt:lpstr>Deep per Sconosc_menu@tendina</vt:lpstr>
      <vt:lpstr>PONTE PER GRAFICO AGENZIA</vt:lpstr>
      <vt:lpstr>Agenzie</vt:lpstr>
      <vt:lpstr>Dashboard_AGENZIA!Area_stampa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Roberta Cannatello</dc:creator>
  <cp:lastModifiedBy>Cannatello, Roberta</cp:lastModifiedBy>
  <dcterms:created xsi:type="dcterms:W3CDTF">2025-02-04T09:57:08Z</dcterms:created>
  <dcterms:modified xsi:type="dcterms:W3CDTF">2026-04-27T05:31:39Z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